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mmonResources\_PM Tools &amp; Templates\2) Starting the project\"/>
    </mc:Choice>
  </mc:AlternateContent>
  <bookViews>
    <workbookView xWindow="0" yWindow="0" windowWidth="18255" windowHeight="11880" activeTab="4"/>
  </bookViews>
  <sheets>
    <sheet name="Cost Estimate FM-103" sheetId="1" r:id="rId1"/>
    <sheet name="Customer Project Authorization" sheetId="3" r:id="rId2"/>
    <sheet name="Cost Estimate Rev1 FM-103.1" sheetId="6" r:id="rId3"/>
    <sheet name="Cost Estimate Rev2 FM-103.2" sheetId="7" r:id="rId4"/>
    <sheet name="Customer Project Scope Change" sheetId="5" r:id="rId5"/>
    <sheet name="Project Close Out FM-104" sheetId="8" r:id="rId6"/>
    <sheet name="Reverse" sheetId="4" r:id="rId7"/>
  </sheets>
  <calcPr calcId="152511"/>
</workbook>
</file>

<file path=xl/calcChain.xml><?xml version="1.0" encoding="utf-8"?>
<calcChain xmlns="http://schemas.openxmlformats.org/spreadsheetml/2006/main">
  <c r="D10" i="3" l="1"/>
  <c r="B18" i="3"/>
  <c r="D33" i="1"/>
  <c r="E6" i="8" l="1"/>
  <c r="D4" i="8"/>
  <c r="D16" i="1"/>
  <c r="E45" i="7"/>
  <c r="D45" i="7"/>
  <c r="C45" i="7"/>
  <c r="E44" i="7"/>
  <c r="D44" i="7"/>
  <c r="C44" i="7"/>
  <c r="E38" i="7"/>
  <c r="E43" i="7" s="1"/>
  <c r="E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37" i="7" s="1"/>
  <c r="E45" i="6"/>
  <c r="D45" i="6"/>
  <c r="C45" i="6"/>
  <c r="E44" i="6"/>
  <c r="D44" i="6"/>
  <c r="C44" i="6"/>
  <c r="E38" i="6"/>
  <c r="E43" i="6" s="1"/>
  <c r="E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38" i="6" l="1"/>
  <c r="D38" i="7"/>
  <c r="D39" i="7" s="1"/>
  <c r="D37" i="6"/>
  <c r="D40" i="6" s="1"/>
  <c r="E41" i="6"/>
  <c r="E48" i="6" s="1"/>
  <c r="E41" i="7"/>
  <c r="D40" i="7"/>
  <c r="E48" i="7"/>
  <c r="E42" i="7"/>
  <c r="E42" i="6"/>
  <c r="D41" i="7" l="1"/>
  <c r="D42" i="7" s="1"/>
  <c r="D47" i="7" s="1"/>
  <c r="D39" i="6"/>
  <c r="D41" i="6"/>
  <c r="D42" i="6" s="1"/>
  <c r="D47" i="6" s="1"/>
  <c r="D43" i="7"/>
  <c r="D43" i="6"/>
  <c r="D13" i="1" l="1"/>
  <c r="D14" i="1" l="1"/>
  <c r="D31" i="1"/>
  <c r="D32" i="1"/>
  <c r="D9" i="1" l="1"/>
  <c r="E14" i="4"/>
  <c r="E18" i="4" s="1"/>
  <c r="B2" i="4" l="1"/>
  <c r="B4" i="4"/>
  <c r="D17" i="5" l="1"/>
  <c r="J5" i="5"/>
  <c r="E15" i="5"/>
  <c r="D11" i="5"/>
  <c r="E9" i="5"/>
  <c r="L28" i="5"/>
  <c r="E15" i="3"/>
  <c r="E13" i="3"/>
  <c r="E13" i="4"/>
  <c r="E19" i="4" s="1"/>
  <c r="E37" i="1"/>
  <c r="E42" i="1" s="1"/>
  <c r="E43" i="1" s="1"/>
  <c r="M7" i="8" s="1"/>
  <c r="E36" i="1"/>
  <c r="D10" i="1"/>
  <c r="D11" i="1"/>
  <c r="D12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4" i="1"/>
  <c r="D35" i="1"/>
  <c r="E40" i="1" l="1"/>
  <c r="M5" i="8" s="1"/>
  <c r="D18" i="4"/>
  <c r="D36" i="1"/>
  <c r="D37" i="1"/>
  <c r="E44" i="1" l="1"/>
  <c r="D39" i="1"/>
  <c r="J25" i="3" s="1"/>
  <c r="D38" i="1"/>
  <c r="E47" i="1" l="1"/>
  <c r="M11" i="8" s="1"/>
  <c r="M8" i="8"/>
  <c r="D42" i="1"/>
  <c r="C44" i="1" s="1"/>
  <c r="D40" i="1"/>
  <c r="D44" i="1" s="1"/>
  <c r="E41" i="1"/>
  <c r="C43" i="1" l="1"/>
  <c r="D43" i="1"/>
  <c r="D41" i="1" s="1"/>
  <c r="J23" i="3" l="1"/>
  <c r="D46" i="1"/>
  <c r="K28" i="3" l="1"/>
  <c r="L17" i="5"/>
  <c r="L30" i="5" s="1"/>
</calcChain>
</file>

<file path=xl/sharedStrings.xml><?xml version="1.0" encoding="utf-8"?>
<sst xmlns="http://schemas.openxmlformats.org/spreadsheetml/2006/main" count="315" uniqueCount="143">
  <si>
    <t>Project Title:</t>
  </si>
  <si>
    <t>Project Manager:</t>
  </si>
  <si>
    <t>Date:</t>
  </si>
  <si>
    <t>Scope of Work:</t>
  </si>
  <si>
    <t>Project number:</t>
  </si>
  <si>
    <t>Division</t>
  </si>
  <si>
    <t xml:space="preserve">Quantity </t>
  </si>
  <si>
    <t>Estimate</t>
  </si>
  <si>
    <t>Actual</t>
  </si>
  <si>
    <t>Unit Cost</t>
  </si>
  <si>
    <t>Asbestos</t>
  </si>
  <si>
    <t>Materials</t>
  </si>
  <si>
    <t>Fire alarm/suppression</t>
  </si>
  <si>
    <t>Security</t>
  </si>
  <si>
    <t>Estimated total project budget:</t>
  </si>
  <si>
    <t>Actual total project:</t>
  </si>
  <si>
    <t>Facilities Management  Cost Estimate</t>
  </si>
  <si>
    <t>Sub total WMU labor</t>
  </si>
  <si>
    <t>Sub total other</t>
  </si>
  <si>
    <t>Total</t>
  </si>
  <si>
    <t>Professional Fees</t>
  </si>
  <si>
    <t>Design fees</t>
  </si>
  <si>
    <t>Yes</t>
  </si>
  <si>
    <t>Contingency %</t>
  </si>
  <si>
    <t xml:space="preserve">General Conditions % </t>
  </si>
  <si>
    <t>Project closeout</t>
  </si>
  <si>
    <t>Construction costs</t>
  </si>
  <si>
    <t>Project Title</t>
  </si>
  <si>
    <t>Professional fee</t>
  </si>
  <si>
    <t>I. Authorization</t>
  </si>
  <si>
    <t>Design fee</t>
  </si>
  <si>
    <t>Authorized by</t>
  </si>
  <si>
    <t>Date</t>
  </si>
  <si>
    <t>F&amp;CC</t>
  </si>
  <si>
    <t>TOTAL</t>
  </si>
  <si>
    <t>Authorized limit</t>
  </si>
  <si>
    <t>II. Implementation</t>
  </si>
  <si>
    <t>Description</t>
  </si>
  <si>
    <t>W.O.#</t>
  </si>
  <si>
    <t>Vendor</t>
  </si>
  <si>
    <t xml:space="preserve"> P.O.# </t>
  </si>
  <si>
    <t xml:space="preserve"> P.O.$ </t>
  </si>
  <si>
    <t xml:space="preserve"> INV.$ </t>
  </si>
  <si>
    <t xml:space="preserve">P.O.BAL. </t>
  </si>
  <si>
    <t xml:space="preserve"> PRJ.BAL </t>
  </si>
  <si>
    <t xml:space="preserve"> </t>
  </si>
  <si>
    <t>Enter total Budget:</t>
  </si>
  <si>
    <t>No</t>
  </si>
  <si>
    <t>Project #</t>
  </si>
  <si>
    <t>We propose to furnish all labor and material to:</t>
  </si>
  <si>
    <t>Project Contingency</t>
  </si>
  <si>
    <t>Project costs are to be</t>
  </si>
  <si>
    <t>___ Approved  ___Not Approved     ______________________</t>
  </si>
  <si>
    <t>Date: _____________</t>
  </si>
  <si>
    <t>Vice President</t>
  </si>
  <si>
    <t>Dean or Chairperson</t>
  </si>
  <si>
    <t>Department Head</t>
  </si>
  <si>
    <t>This section for use by Plant Accounting or Facilities Management Accounting:</t>
  </si>
  <si>
    <t>Current Budget: _______________</t>
  </si>
  <si>
    <t>This Approval:  _______________</t>
  </si>
  <si>
    <t>New Budget:     _______________</t>
  </si>
  <si>
    <t>63  ___No ___Yes   __  __  --  __  __  __  __  __  __  __ --  __  __  __  __</t>
  </si>
  <si>
    <t>___ Capitalized   ___ Non-Capitalized</t>
  </si>
  <si>
    <t>Campus Services, Kalamazoo, MI  49008-5313</t>
  </si>
  <si>
    <t>PHONE:  (269) 387-8543    FAX:  (269) 387-8818</t>
  </si>
  <si>
    <t>WEBSITE: www.fm.wmich.edu</t>
  </si>
  <si>
    <t xml:space="preserve">Project Number: </t>
  </si>
  <si>
    <t xml:space="preserve">Date: </t>
  </si>
  <si>
    <t xml:space="preserve">To: </t>
  </si>
  <si>
    <t xml:space="preserve">From: </t>
  </si>
  <si>
    <t>Project Manager</t>
  </si>
  <si>
    <t>Facilities Management</t>
  </si>
  <si>
    <t>Subtotal</t>
  </si>
  <si>
    <t>#</t>
  </si>
  <si>
    <t>Current Budget</t>
  </si>
  <si>
    <t>:</t>
  </si>
  <si>
    <t>$</t>
  </si>
  <si>
    <t>Scope Changes</t>
  </si>
  <si>
    <t>Total Scope changes</t>
  </si>
  <si>
    <t>Encumbered against: __  __  --  __  __  __  __  __  __  __  --  __  __  __  __</t>
  </si>
  <si>
    <t>New Project Budget</t>
  </si>
  <si>
    <t>Mr.</t>
  </si>
  <si>
    <t>Customer Project Scope and Budget</t>
  </si>
  <si>
    <t>Change Authorization Form</t>
  </si>
  <si>
    <t>Customer Project Authorization Form</t>
  </si>
  <si>
    <t>FM-103</t>
  </si>
  <si>
    <t>FM-101</t>
  </si>
  <si>
    <t>FM-102</t>
  </si>
  <si>
    <t>Project Close Out Document</t>
  </si>
  <si>
    <t>FM-104</t>
  </si>
  <si>
    <t>R</t>
  </si>
  <si>
    <t>WMU Electrical Labor</t>
  </si>
  <si>
    <t>WMU Structural Labor</t>
  </si>
  <si>
    <t>WMU Painting Labor</t>
  </si>
  <si>
    <t>WMU Plumbing Labor</t>
  </si>
  <si>
    <t>WMU Labor-Other</t>
  </si>
  <si>
    <t xml:space="preserve">Facilities Management REVERSE Cost Estimate </t>
  </si>
  <si>
    <t>Project Number:</t>
  </si>
  <si>
    <t>Total less contingency</t>
  </si>
  <si>
    <t>Available to spend</t>
  </si>
  <si>
    <t>Total for Prof fee calculation</t>
  </si>
  <si>
    <t>Associate VP of Facilities Mgmt</t>
  </si>
  <si>
    <t>* If project fees are different from what is calculated above then both signatures are required in this box</t>
  </si>
  <si>
    <t>* See note below</t>
  </si>
  <si>
    <t>III.Checklist</t>
  </si>
  <si>
    <t>Items</t>
  </si>
  <si>
    <t>V Drive</t>
  </si>
  <si>
    <t xml:space="preserve">Department </t>
  </si>
  <si>
    <t>Date Initiated</t>
  </si>
  <si>
    <t>Date Completed</t>
  </si>
  <si>
    <t>Floor Plan(AutoCad)</t>
  </si>
  <si>
    <t>Facilities Mgmt D.R.</t>
  </si>
  <si>
    <t>Floor Plans(FAMIS)</t>
  </si>
  <si>
    <t xml:space="preserve">Campus Planning </t>
  </si>
  <si>
    <t>Physical Signage</t>
  </si>
  <si>
    <t>Sign Shop</t>
  </si>
  <si>
    <t xml:space="preserve">Warranty Info. </t>
  </si>
  <si>
    <t xml:space="preserve">Service Center </t>
  </si>
  <si>
    <t xml:space="preserve">PM Scheduling </t>
  </si>
  <si>
    <t>Shop 5</t>
  </si>
  <si>
    <t>Turnover Material</t>
  </si>
  <si>
    <t>Shop - Supervisor</t>
  </si>
  <si>
    <t xml:space="preserve">New Product </t>
  </si>
  <si>
    <t>Stockroom</t>
  </si>
  <si>
    <t>Customer Sign off</t>
  </si>
  <si>
    <t>Customer</t>
  </si>
  <si>
    <t>Training for Staff</t>
  </si>
  <si>
    <t>Maintenance Svcs</t>
  </si>
  <si>
    <t>Cores</t>
  </si>
  <si>
    <t>Keys</t>
  </si>
  <si>
    <t>Shop - Stockroom</t>
  </si>
  <si>
    <t>Project Folder-Files</t>
  </si>
  <si>
    <t>Drawings, Cut Sheets</t>
  </si>
  <si>
    <t>Life Safety</t>
  </si>
  <si>
    <t>Environmental Health</t>
  </si>
  <si>
    <t xml:space="preserve">Director </t>
  </si>
  <si>
    <t xml:space="preserve">Project Title: </t>
  </si>
  <si>
    <t xml:space="preserve">Scope of Work:  </t>
  </si>
  <si>
    <t xml:space="preserve">Construction and Fees </t>
  </si>
  <si>
    <t xml:space="preserve">Additional information- </t>
  </si>
  <si>
    <t>IV. Project Notes:</t>
  </si>
  <si>
    <t>PM Signature:</t>
  </si>
  <si>
    <t>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</si>
</sst>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radeGothic CondEightee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radeGothic CondEightee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 val="doubleAccounting"/>
      <sz val="9"/>
      <name val="Arial"/>
      <family val="2"/>
    </font>
    <font>
      <sz val="7"/>
      <color theme="1"/>
      <name val="TradeGothic CondEighteen"/>
      <family val="2"/>
    </font>
    <font>
      <sz val="7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0" fillId="3" borderId="1" xfId="0" applyFill="1" applyBorder="1"/>
    <xf numFmtId="0" fontId="0" fillId="2" borderId="3" xfId="0" applyFill="1" applyBorder="1"/>
    <xf numFmtId="2" fontId="0" fillId="2" borderId="1" xfId="0" applyNumberForma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44" fontId="0" fillId="0" borderId="1" xfId="0" applyNumberFormat="1" applyBorder="1"/>
    <xf numFmtId="44" fontId="0" fillId="3" borderId="1" xfId="0" applyNumberFormat="1" applyFill="1" applyBorder="1"/>
    <xf numFmtId="43" fontId="0" fillId="2" borderId="1" xfId="1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/>
    <xf numFmtId="2" fontId="0" fillId="0" borderId="1" xfId="0" applyNumberFormat="1" applyFont="1" applyBorder="1"/>
    <xf numFmtId="2" fontId="0" fillId="4" borderId="1" xfId="0" applyNumberForma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Fill="1" applyBorder="1"/>
    <xf numFmtId="0" fontId="5" fillId="0" borderId="0" xfId="0" applyFont="1"/>
    <xf numFmtId="0" fontId="5" fillId="0" borderId="0" xfId="0" applyFont="1" applyFill="1" applyBorder="1"/>
    <xf numFmtId="0" fontId="6" fillId="0" borderId="8" xfId="0" applyFont="1" applyBorder="1"/>
    <xf numFmtId="0" fontId="5" fillId="0" borderId="0" xfId="0" applyFont="1" applyBorder="1"/>
    <xf numFmtId="0" fontId="5" fillId="0" borderId="9" xfId="0" applyFont="1" applyFill="1" applyBorder="1"/>
    <xf numFmtId="0" fontId="5" fillId="0" borderId="8" xfId="0" applyFont="1" applyBorder="1"/>
    <xf numFmtId="0" fontId="5" fillId="0" borderId="11" xfId="0" applyFont="1" applyFill="1" applyBorder="1"/>
    <xf numFmtId="0" fontId="5" fillId="0" borderId="2" xfId="0" applyFont="1" applyFill="1" applyBorder="1"/>
    <xf numFmtId="0" fontId="5" fillId="0" borderId="12" xfId="0" applyFont="1" applyFill="1" applyBorder="1"/>
    <xf numFmtId="0" fontId="5" fillId="0" borderId="6" xfId="0" applyFont="1" applyFill="1" applyBorder="1"/>
    <xf numFmtId="0" fontId="5" fillId="0" borderId="10" xfId="0" applyFont="1" applyFill="1" applyBorder="1"/>
    <xf numFmtId="14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7" xfId="0" applyFont="1" applyFill="1" applyBorder="1"/>
    <xf numFmtId="0" fontId="5" fillId="0" borderId="5" xfId="0" applyFont="1" applyFill="1" applyBorder="1"/>
    <xf numFmtId="0" fontId="6" fillId="0" borderId="8" xfId="0" applyFont="1" applyFill="1" applyBorder="1"/>
    <xf numFmtId="2" fontId="0" fillId="0" borderId="0" xfId="0" applyNumberFormat="1" applyBorder="1"/>
    <xf numFmtId="7" fontId="4" fillId="0" borderId="2" xfId="1" applyNumberFormat="1" applyFont="1" applyBorder="1"/>
    <xf numFmtId="164" fontId="4" fillId="0" borderId="0" xfId="0" applyNumberFormat="1" applyFont="1" applyBorder="1"/>
    <xf numFmtId="0" fontId="0" fillId="0" borderId="0" xfId="0" applyAlignment="1"/>
    <xf numFmtId="0" fontId="0" fillId="0" borderId="2" xfId="0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13" xfId="0" applyFont="1" applyBorder="1"/>
    <xf numFmtId="0" fontId="13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15" fillId="0" borderId="0" xfId="0" applyFont="1"/>
    <xf numFmtId="44" fontId="15" fillId="0" borderId="0" xfId="0" applyNumberFormat="1" applyFont="1"/>
    <xf numFmtId="14" fontId="0" fillId="0" borderId="0" xfId="0" applyNumberFormat="1" applyAlignment="1">
      <alignment horizontal="left"/>
    </xf>
    <xf numFmtId="7" fontId="15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43" fontId="8" fillId="0" borderId="0" xfId="0" applyNumberFormat="1" applyFont="1"/>
    <xf numFmtId="43" fontId="8" fillId="0" borderId="13" xfId="0" applyNumberFormat="1" applyFont="1" applyBorder="1"/>
    <xf numFmtId="7" fontId="8" fillId="0" borderId="0" xfId="0" applyNumberFormat="1" applyFont="1"/>
    <xf numFmtId="0" fontId="12" fillId="0" borderId="0" xfId="0" applyFont="1"/>
    <xf numFmtId="0" fontId="16" fillId="0" borderId="0" xfId="0" applyFont="1"/>
    <xf numFmtId="0" fontId="11" fillId="0" borderId="0" xfId="0" applyFont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6" borderId="4" xfId="0" applyFill="1" applyBorder="1"/>
    <xf numFmtId="7" fontId="4" fillId="0" borderId="0" xfId="1" applyNumberFormat="1" applyFont="1" applyBorder="1"/>
    <xf numFmtId="164" fontId="0" fillId="0" borderId="1" xfId="0" applyNumberFormat="1" applyBorder="1"/>
    <xf numFmtId="0" fontId="0" fillId="2" borderId="1" xfId="0" applyNumberFormat="1" applyFill="1" applyBorder="1"/>
    <xf numFmtId="2" fontId="1" fillId="4" borderId="1" xfId="0" applyNumberFormat="1" applyFont="1" applyFill="1" applyBorder="1"/>
    <xf numFmtId="2" fontId="0" fillId="4" borderId="1" xfId="0" applyNumberFormat="1" applyFont="1" applyFill="1" applyBorder="1"/>
    <xf numFmtId="164" fontId="4" fillId="8" borderId="14" xfId="0" applyNumberFormat="1" applyFont="1" applyFill="1" applyBorder="1"/>
    <xf numFmtId="2" fontId="0" fillId="0" borderId="0" xfId="0" applyNumberFormat="1"/>
    <xf numFmtId="9" fontId="18" fillId="0" borderId="1" xfId="0" applyNumberFormat="1" applyFont="1" applyBorder="1"/>
    <xf numFmtId="9" fontId="19" fillId="9" borderId="1" xfId="0" applyNumberFormat="1" applyFont="1" applyFill="1" applyBorder="1"/>
    <xf numFmtId="44" fontId="0" fillId="6" borderId="1" xfId="0" applyNumberFormat="1" applyFill="1" applyBorder="1"/>
    <xf numFmtId="0" fontId="0" fillId="6" borderId="1" xfId="0" applyFill="1" applyBorder="1"/>
    <xf numFmtId="0" fontId="0" fillId="2" borderId="4" xfId="0" applyFill="1" applyBorder="1"/>
    <xf numFmtId="44" fontId="0" fillId="2" borderId="1" xfId="0" applyNumberFormat="1" applyFill="1" applyBorder="1"/>
    <xf numFmtId="0" fontId="4" fillId="0" borderId="0" xfId="0" applyFont="1" applyBorder="1"/>
    <xf numFmtId="164" fontId="0" fillId="0" borderId="0" xfId="0" applyNumberFormat="1" applyBorder="1"/>
    <xf numFmtId="164" fontId="0" fillId="0" borderId="2" xfId="0" applyNumberForma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5" fillId="0" borderId="2" xfId="0" applyFont="1" applyFill="1" applyBorder="1" applyAlignment="1"/>
    <xf numFmtId="0" fontId="5" fillId="0" borderId="10" xfId="0" applyFont="1" applyFill="1" applyBorder="1" applyAlignment="1"/>
    <xf numFmtId="42" fontId="5" fillId="0" borderId="2" xfId="0" applyNumberFormat="1" applyFont="1" applyFill="1" applyBorder="1"/>
    <xf numFmtId="44" fontId="0" fillId="2" borderId="3" xfId="0" applyNumberFormat="1" applyFill="1" applyBorder="1"/>
    <xf numFmtId="44" fontId="0" fillId="2" borderId="4" xfId="0" applyNumberFormat="1" applyFill="1" applyBorder="1"/>
    <xf numFmtId="44" fontId="0" fillId="0" borderId="1" xfId="0" applyNumberFormat="1" applyFont="1" applyBorder="1"/>
    <xf numFmtId="44" fontId="0" fillId="4" borderId="1" xfId="0" applyNumberFormat="1" applyFill="1" applyBorder="1"/>
    <xf numFmtId="44" fontId="0" fillId="4" borderId="3" xfId="0" applyNumberFormat="1" applyFill="1" applyBorder="1"/>
    <xf numFmtId="44" fontId="1" fillId="0" borderId="1" xfId="0" applyNumberFormat="1" applyFont="1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7" fillId="0" borderId="2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0" xfId="0" applyAlignment="1">
      <alignment horizontal="left"/>
    </xf>
    <xf numFmtId="0" fontId="5" fillId="0" borderId="2" xfId="0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5" fillId="0" borderId="2" xfId="0" applyNumberFormat="1" applyFont="1" applyFill="1" applyBorder="1"/>
    <xf numFmtId="0" fontId="6" fillId="0" borderId="5" xfId="0" applyFont="1" applyFill="1" applyBorder="1"/>
    <xf numFmtId="0" fontId="6" fillId="0" borderId="10" xfId="0" applyFont="1" applyFill="1" applyBorder="1" applyAlignment="1"/>
    <xf numFmtId="0" fontId="6" fillId="0" borderId="10" xfId="0" applyFont="1" applyFill="1" applyBorder="1"/>
    <xf numFmtId="42" fontId="6" fillId="0" borderId="10" xfId="0" applyNumberFormat="1" applyFont="1" applyFill="1" applyBorder="1"/>
    <xf numFmtId="42" fontId="5" fillId="0" borderId="10" xfId="0" applyNumberFormat="1" applyFont="1" applyFill="1" applyBorder="1"/>
    <xf numFmtId="0" fontId="0" fillId="0" borderId="10" xfId="0" applyFont="1" applyBorder="1"/>
    <xf numFmtId="0" fontId="5" fillId="0" borderId="0" xfId="0" applyFont="1" applyFill="1" applyBorder="1" applyAlignment="1"/>
    <xf numFmtId="42" fontId="5" fillId="0" borderId="0" xfId="0" applyNumberFormat="1" applyFont="1" applyFill="1" applyBorder="1" applyAlignment="1">
      <alignment horizontal="left"/>
    </xf>
    <xf numFmtId="42" fontId="5" fillId="0" borderId="0" xfId="0" applyNumberFormat="1" applyFont="1" applyFill="1" applyBorder="1"/>
    <xf numFmtId="0" fontId="7" fillId="0" borderId="1" xfId="0" applyFont="1" applyFill="1" applyBorder="1"/>
    <xf numFmtId="0" fontId="20" fillId="0" borderId="1" xfId="0" applyFont="1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5" fillId="0" borderId="6" xfId="0" applyFont="1" applyFill="1" applyBorder="1" applyAlignment="1">
      <alignment horizontal="left"/>
    </xf>
    <xf numFmtId="14" fontId="5" fillId="0" borderId="6" xfId="0" applyNumberFormat="1" applyFont="1" applyFill="1" applyBorder="1" applyAlignment="1">
      <alignment horizontal="left"/>
    </xf>
    <xf numFmtId="164" fontId="5" fillId="0" borderId="9" xfId="0" applyNumberFormat="1" applyFont="1" applyBorder="1" applyAlignment="1">
      <alignment wrapText="1"/>
    </xf>
    <xf numFmtId="44" fontId="7" fillId="0" borderId="9" xfId="0" applyNumberFormat="1" applyFont="1" applyFill="1" applyBorder="1"/>
    <xf numFmtId="44" fontId="5" fillId="0" borderId="9" xfId="0" applyNumberFormat="1" applyFont="1" applyFill="1" applyBorder="1"/>
    <xf numFmtId="44" fontId="5" fillId="0" borderId="12" xfId="0" applyNumberFormat="1" applyFont="1" applyFill="1" applyBorder="1"/>
    <xf numFmtId="42" fontId="5" fillId="0" borderId="12" xfId="0" applyNumberFormat="1" applyFont="1" applyFill="1" applyBorder="1"/>
    <xf numFmtId="42" fontId="6" fillId="0" borderId="15" xfId="0" applyNumberFormat="1" applyFont="1" applyFill="1" applyBorder="1"/>
    <xf numFmtId="42" fontId="5" fillId="0" borderId="15" xfId="0" applyNumberFormat="1" applyFont="1" applyFill="1" applyBorder="1"/>
    <xf numFmtId="42" fontId="5" fillId="0" borderId="9" xfId="0" applyNumberFormat="1" applyFont="1" applyFill="1" applyBorder="1"/>
    <xf numFmtId="42" fontId="5" fillId="0" borderId="9" xfId="0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22" fillId="5" borderId="0" xfId="0" applyFont="1" applyFill="1" applyBorder="1" applyAlignment="1">
      <alignment horizontal="left"/>
    </xf>
    <xf numFmtId="0" fontId="22" fillId="5" borderId="0" xfId="0" applyFont="1" applyFill="1" applyBorder="1"/>
    <xf numFmtId="44" fontId="22" fillId="5" borderId="0" xfId="1" applyFont="1" applyFill="1" applyBorder="1"/>
    <xf numFmtId="44" fontId="22" fillId="5" borderId="0" xfId="1" applyNumberFormat="1" applyFont="1" applyFill="1" applyBorder="1"/>
    <xf numFmtId="44" fontId="22" fillId="5" borderId="0" xfId="1" applyFont="1" applyFill="1" applyBorder="1" applyAlignment="1">
      <alignment horizontal="left"/>
    </xf>
    <xf numFmtId="0" fontId="22" fillId="5" borderId="9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3" fillId="2" borderId="0" xfId="0" applyFont="1" applyFill="1" applyBorder="1"/>
    <xf numFmtId="42" fontId="23" fillId="2" borderId="0" xfId="0" applyNumberFormat="1" applyFont="1" applyFill="1" applyBorder="1"/>
    <xf numFmtId="42" fontId="23" fillId="2" borderId="2" xfId="0" applyNumberFormat="1" applyFont="1" applyFill="1" applyBorder="1"/>
    <xf numFmtId="0" fontId="24" fillId="2" borderId="8" xfId="0" applyFont="1" applyFill="1" applyBorder="1"/>
    <xf numFmtId="42" fontId="25" fillId="2" borderId="9" xfId="0" applyNumberFormat="1" applyFont="1" applyFill="1" applyBorder="1"/>
    <xf numFmtId="0" fontId="22" fillId="5" borderId="8" xfId="0" applyFont="1" applyFill="1" applyBorder="1" applyAlignment="1">
      <alignment horizontal="left"/>
    </xf>
    <xf numFmtId="0" fontId="17" fillId="0" borderId="0" xfId="0" applyFont="1" applyBorder="1"/>
    <xf numFmtId="0" fontId="0" fillId="0" borderId="4" xfId="0" applyFill="1" applyBorder="1"/>
    <xf numFmtId="43" fontId="0" fillId="0" borderId="1" xfId="1" applyNumberFormat="1" applyFont="1" applyFill="1" applyBorder="1"/>
    <xf numFmtId="43" fontId="0" fillId="0" borderId="4" xfId="1" applyNumberFormat="1" applyFont="1" applyFill="1" applyBorder="1"/>
    <xf numFmtId="43" fontId="0" fillId="2" borderId="3" xfId="1" applyNumberFormat="1" applyFont="1" applyFill="1" applyBorder="1"/>
    <xf numFmtId="0" fontId="0" fillId="6" borderId="4" xfId="0" applyFont="1" applyFill="1" applyBorder="1"/>
    <xf numFmtId="0" fontId="1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right" vertical="top" wrapText="1"/>
    </xf>
    <xf numFmtId="0" fontId="8" fillId="0" borderId="13" xfId="0" applyFont="1" applyBorder="1" applyAlignment="1">
      <alignment horizontal="right"/>
    </xf>
    <xf numFmtId="164" fontId="4" fillId="0" borderId="2" xfId="0" applyNumberFormat="1" applyFont="1" applyBorder="1"/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6" xfId="0" applyFont="1" applyFill="1" applyBorder="1"/>
    <xf numFmtId="0" fontId="0" fillId="0" borderId="10" xfId="0" applyBorder="1"/>
    <xf numFmtId="0" fontId="5" fillId="0" borderId="10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6" fillId="10" borderId="5" xfId="0" applyFont="1" applyFill="1" applyBorder="1"/>
    <xf numFmtId="0" fontId="5" fillId="10" borderId="6" xfId="0" applyFont="1" applyFill="1" applyBorder="1"/>
    <xf numFmtId="0" fontId="0" fillId="10" borderId="6" xfId="0" applyFill="1" applyBorder="1"/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3" fontId="0" fillId="2" borderId="4" xfId="1" applyNumberFormat="1" applyFont="1" applyFill="1" applyBorder="1"/>
    <xf numFmtId="0" fontId="1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/>
    <xf numFmtId="0" fontId="14" fillId="0" borderId="0" xfId="0" applyFont="1" applyAlignment="1">
      <alignment horizontal="left" indent="9"/>
    </xf>
    <xf numFmtId="0" fontId="8" fillId="0" borderId="0" xfId="0" applyFont="1" applyAlignment="1">
      <alignment horizontal="left" indent="9"/>
    </xf>
    <xf numFmtId="0" fontId="0" fillId="0" borderId="0" xfId="0" applyAlignment="1">
      <alignment horizontal="left"/>
    </xf>
    <xf numFmtId="0" fontId="2" fillId="13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 vertical="top" wrapText="1"/>
    </xf>
    <xf numFmtId="7" fontId="15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13" xfId="0" quotePrefix="1" applyNumberFormat="1" applyFont="1" applyBorder="1" applyAlignment="1">
      <alignment horizontal="left"/>
    </xf>
    <xf numFmtId="14" fontId="8" fillId="0" borderId="13" xfId="0" applyNumberFormat="1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0" fontId="2" fillId="11" borderId="0" xfId="0" applyFont="1" applyFill="1" applyAlignment="1">
      <alignment horizontal="center"/>
    </xf>
    <xf numFmtId="0" fontId="0" fillId="0" borderId="0" xfId="0" applyBorder="1" applyAlignment="1">
      <alignment horizontal="left" wrapText="1"/>
    </xf>
    <xf numFmtId="0" fontId="2" fillId="1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2" fontId="21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42" fontId="7" fillId="0" borderId="1" xfId="0" applyNumberFormat="1" applyFont="1" applyFill="1" applyBorder="1" applyAlignment="1">
      <alignment horizontal="left"/>
    </xf>
    <xf numFmtId="42" fontId="5" fillId="0" borderId="1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left"/>
    </xf>
    <xf numFmtId="42" fontId="6" fillId="0" borderId="10" xfId="0" applyNumberFormat="1" applyFont="1" applyFill="1" applyBorder="1" applyAlignment="1">
      <alignment horizontal="left"/>
    </xf>
    <xf numFmtId="42" fontId="5" fillId="0" borderId="10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7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CC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</xdr:rowOff>
    </xdr:from>
    <xdr:to>
      <xdr:col>11</xdr:col>
      <xdr:colOff>581025</xdr:colOff>
      <xdr:row>5</xdr:row>
      <xdr:rowOff>145687</xdr:rowOff>
    </xdr:to>
    <xdr:pic>
      <xdr:nvPicPr>
        <xdr:cNvPr id="2" name="Picture 2" descr="standard letterhea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"/>
          <a:ext cx="5848349" cy="1098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9525</xdr:colOff>
      <xdr:row>35</xdr:row>
      <xdr:rowOff>19051</xdr:rowOff>
    </xdr:from>
    <xdr:ext cx="5238750" cy="416653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14325" y="6981826"/>
          <a:ext cx="5238750" cy="4166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**NOTE: THIS ESTIMATE IS VALID FOR 60 DAYS, PLEASE EXPEDITE ASAP**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RETURN TO THE PROJECT MANAGER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781049</xdr:colOff>
      <xdr:row>5</xdr:row>
      <xdr:rowOff>145685</xdr:rowOff>
    </xdr:to>
    <xdr:pic>
      <xdr:nvPicPr>
        <xdr:cNvPr id="2" name="Picture 2" descr="standard letterhea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38824" cy="1098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21</xdr:row>
          <xdr:rowOff>200025</xdr:rowOff>
        </xdr:from>
        <xdr:to>
          <xdr:col>3</xdr:col>
          <xdr:colOff>57150</xdr:colOff>
          <xdr:row>23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24</xdr:row>
          <xdr:rowOff>9525</xdr:rowOff>
        </xdr:from>
        <xdr:to>
          <xdr:col>3</xdr:col>
          <xdr:colOff>57150</xdr:colOff>
          <xdr:row>25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24</xdr:row>
          <xdr:rowOff>9525</xdr:rowOff>
        </xdr:from>
        <xdr:to>
          <xdr:col>3</xdr:col>
          <xdr:colOff>57150</xdr:colOff>
          <xdr:row>25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26</xdr:row>
          <xdr:rowOff>9525</xdr:rowOff>
        </xdr:from>
        <xdr:to>
          <xdr:col>3</xdr:col>
          <xdr:colOff>57150</xdr:colOff>
          <xdr:row>27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29</xdr:row>
          <xdr:rowOff>9525</xdr:rowOff>
        </xdr:from>
        <xdr:to>
          <xdr:col>3</xdr:col>
          <xdr:colOff>57150</xdr:colOff>
          <xdr:row>30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32</xdr:row>
          <xdr:rowOff>9525</xdr:rowOff>
        </xdr:from>
        <xdr:to>
          <xdr:col>3</xdr:col>
          <xdr:colOff>57150</xdr:colOff>
          <xdr:row>33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32</xdr:row>
          <xdr:rowOff>9525</xdr:rowOff>
        </xdr:from>
        <xdr:to>
          <xdr:col>3</xdr:col>
          <xdr:colOff>57150</xdr:colOff>
          <xdr:row>33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31</xdr:row>
          <xdr:rowOff>9525</xdr:rowOff>
        </xdr:from>
        <xdr:to>
          <xdr:col>3</xdr:col>
          <xdr:colOff>57150</xdr:colOff>
          <xdr:row>32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31</xdr:row>
          <xdr:rowOff>9525</xdr:rowOff>
        </xdr:from>
        <xdr:to>
          <xdr:col>3</xdr:col>
          <xdr:colOff>57150</xdr:colOff>
          <xdr:row>32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31</xdr:row>
          <xdr:rowOff>9525</xdr:rowOff>
        </xdr:from>
        <xdr:to>
          <xdr:col>3</xdr:col>
          <xdr:colOff>57150</xdr:colOff>
          <xdr:row>32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28</xdr:row>
          <xdr:rowOff>9525</xdr:rowOff>
        </xdr:from>
        <xdr:to>
          <xdr:col>3</xdr:col>
          <xdr:colOff>57150</xdr:colOff>
          <xdr:row>29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28</xdr:row>
          <xdr:rowOff>9525</xdr:rowOff>
        </xdr:from>
        <xdr:to>
          <xdr:col>3</xdr:col>
          <xdr:colOff>57150</xdr:colOff>
          <xdr:row>29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24</xdr:row>
          <xdr:rowOff>9525</xdr:rowOff>
        </xdr:from>
        <xdr:to>
          <xdr:col>3</xdr:col>
          <xdr:colOff>57150</xdr:colOff>
          <xdr:row>25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26</xdr:row>
          <xdr:rowOff>9525</xdr:rowOff>
        </xdr:from>
        <xdr:to>
          <xdr:col>3</xdr:col>
          <xdr:colOff>57150</xdr:colOff>
          <xdr:row>27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23</xdr:row>
          <xdr:rowOff>0</xdr:rowOff>
        </xdr:from>
        <xdr:to>
          <xdr:col>3</xdr:col>
          <xdr:colOff>57150</xdr:colOff>
          <xdr:row>24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25</xdr:row>
          <xdr:rowOff>0</xdr:rowOff>
        </xdr:from>
        <xdr:to>
          <xdr:col>3</xdr:col>
          <xdr:colOff>57150</xdr:colOff>
          <xdr:row>26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27</xdr:row>
          <xdr:rowOff>0</xdr:rowOff>
        </xdr:from>
        <xdr:to>
          <xdr:col>3</xdr:col>
          <xdr:colOff>57150</xdr:colOff>
          <xdr:row>28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30</xdr:row>
          <xdr:rowOff>0</xdr:rowOff>
        </xdr:from>
        <xdr:to>
          <xdr:col>3</xdr:col>
          <xdr:colOff>57150</xdr:colOff>
          <xdr:row>31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33</xdr:row>
          <xdr:rowOff>0</xdr:rowOff>
        </xdr:from>
        <xdr:to>
          <xdr:col>3</xdr:col>
          <xdr:colOff>57150</xdr:colOff>
          <xdr:row>34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33</xdr:row>
          <xdr:rowOff>9525</xdr:rowOff>
        </xdr:from>
        <xdr:to>
          <xdr:col>3</xdr:col>
          <xdr:colOff>57150</xdr:colOff>
          <xdr:row>34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33</xdr:row>
          <xdr:rowOff>9525</xdr:rowOff>
        </xdr:from>
        <xdr:to>
          <xdr:col>3</xdr:col>
          <xdr:colOff>57150</xdr:colOff>
          <xdr:row>34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34</xdr:row>
          <xdr:rowOff>0</xdr:rowOff>
        </xdr:from>
        <xdr:to>
          <xdr:col>3</xdr:col>
          <xdr:colOff>57150</xdr:colOff>
          <xdr:row>35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34</xdr:row>
          <xdr:rowOff>9525</xdr:rowOff>
        </xdr:from>
        <xdr:to>
          <xdr:col>3</xdr:col>
          <xdr:colOff>57150</xdr:colOff>
          <xdr:row>35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34</xdr:row>
          <xdr:rowOff>9525</xdr:rowOff>
        </xdr:from>
        <xdr:to>
          <xdr:col>3</xdr:col>
          <xdr:colOff>57150</xdr:colOff>
          <xdr:row>35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48"/>
  <sheetViews>
    <sheetView showZeros="0" showRuler="0" view="pageLayout" topLeftCell="A34" zoomScaleNormal="100" zoomScaleSheetLayoutView="70" workbookViewId="0">
      <selection sqref="A1:E1"/>
    </sheetView>
  </sheetViews>
  <sheetFormatPr defaultRowHeight="15"/>
  <cols>
    <col min="1" max="1" width="29" bestFit="1" customWidth="1"/>
    <col min="2" max="2" width="9.28515625" customWidth="1"/>
    <col min="3" max="3" width="14" customWidth="1"/>
    <col min="4" max="4" width="17.5703125" customWidth="1"/>
    <col min="5" max="5" width="19" customWidth="1"/>
    <col min="6" max="6" width="16.85546875" customWidth="1"/>
  </cols>
  <sheetData>
    <row r="1" spans="1:6" ht="18.75">
      <c r="A1" s="191" t="s">
        <v>16</v>
      </c>
      <c r="B1" s="191"/>
      <c r="C1" s="191"/>
      <c r="D1" s="191"/>
      <c r="E1" s="191"/>
      <c r="F1" s="9"/>
    </row>
    <row r="2" spans="1:6">
      <c r="A2" s="8" t="s">
        <v>136</v>
      </c>
      <c r="B2" s="47"/>
      <c r="C2" s="47"/>
      <c r="D2" s="47"/>
      <c r="E2" s="142"/>
    </row>
    <row r="3" spans="1:6">
      <c r="A3" s="8" t="s">
        <v>1</v>
      </c>
      <c r="B3" s="190"/>
      <c r="C3" s="190"/>
      <c r="D3" s="190"/>
    </row>
    <row r="4" spans="1:6">
      <c r="A4" s="8" t="s">
        <v>4</v>
      </c>
      <c r="B4" s="166" t="s">
        <v>90</v>
      </c>
      <c r="C4" s="19" t="s">
        <v>45</v>
      </c>
      <c r="D4" s="8" t="s">
        <v>2</v>
      </c>
      <c r="E4" s="61"/>
    </row>
    <row r="5" spans="1:6" ht="30.75" customHeight="1">
      <c r="A5" s="168" t="s">
        <v>137</v>
      </c>
      <c r="B5" s="194"/>
      <c r="C5" s="194"/>
      <c r="D5" s="194"/>
      <c r="E5" s="194"/>
      <c r="F5" s="1"/>
    </row>
    <row r="6" spans="1:6">
      <c r="A6" s="192"/>
      <c r="B6" s="192"/>
      <c r="C6" s="192"/>
      <c r="D6" s="192"/>
      <c r="E6" s="192"/>
      <c r="F6" s="19"/>
    </row>
    <row r="7" spans="1:6">
      <c r="A7" s="193"/>
      <c r="B7" s="193"/>
      <c r="C7" s="193"/>
      <c r="D7" s="193"/>
      <c r="E7" s="193"/>
      <c r="F7" s="1"/>
    </row>
    <row r="8" spans="1:6">
      <c r="A8" s="7" t="s">
        <v>5</v>
      </c>
      <c r="B8" s="7" t="s">
        <v>6</v>
      </c>
      <c r="C8" s="7" t="s">
        <v>9</v>
      </c>
      <c r="D8" s="7" t="s">
        <v>7</v>
      </c>
      <c r="E8" s="7" t="s">
        <v>8</v>
      </c>
      <c r="F8" s="1"/>
    </row>
    <row r="9" spans="1:6">
      <c r="A9" s="2" t="s">
        <v>91</v>
      </c>
      <c r="B9" s="2"/>
      <c r="C9" s="18"/>
      <c r="D9" s="100">
        <f>SUM(SUM(PRODUCT(B9,C9)))</f>
        <v>0</v>
      </c>
      <c r="E9" s="88"/>
      <c r="F9" s="5"/>
    </row>
    <row r="10" spans="1:6">
      <c r="A10" s="2" t="s">
        <v>92</v>
      </c>
      <c r="B10" s="2" t="s">
        <v>45</v>
      </c>
      <c r="C10" s="18"/>
      <c r="D10" s="100">
        <f t="shared" ref="D10:D35" si="0">SUM(SUM(PRODUCT(B10,C10)))</f>
        <v>0</v>
      </c>
      <c r="E10" s="88"/>
      <c r="F10" s="5"/>
    </row>
    <row r="11" spans="1:6">
      <c r="A11" s="2" t="s">
        <v>93</v>
      </c>
      <c r="B11" s="2" t="s">
        <v>45</v>
      </c>
      <c r="C11" s="18"/>
      <c r="D11" s="100">
        <f t="shared" si="0"/>
        <v>0</v>
      </c>
      <c r="E11" s="88"/>
      <c r="F11" s="5"/>
    </row>
    <row r="12" spans="1:6">
      <c r="A12" s="2" t="s">
        <v>94</v>
      </c>
      <c r="B12" s="2" t="s">
        <v>45</v>
      </c>
      <c r="C12" s="18"/>
      <c r="D12" s="100">
        <f t="shared" si="0"/>
        <v>0</v>
      </c>
      <c r="E12" s="88"/>
      <c r="F12" s="5"/>
    </row>
    <row r="13" spans="1:6" ht="15.75" thickBot="1">
      <c r="A13" s="12" t="s">
        <v>95</v>
      </c>
      <c r="B13" s="12"/>
      <c r="C13" s="164"/>
      <c r="D13" s="101">
        <f t="shared" si="0"/>
        <v>0</v>
      </c>
      <c r="E13" s="97"/>
      <c r="F13" s="5"/>
    </row>
    <row r="14" spans="1:6">
      <c r="A14" s="165" t="s">
        <v>11</v>
      </c>
      <c r="B14" s="161"/>
      <c r="C14" s="163"/>
      <c r="D14" s="100">
        <f t="shared" si="0"/>
        <v>0</v>
      </c>
      <c r="E14" s="98"/>
      <c r="F14" s="4"/>
    </row>
    <row r="15" spans="1:6">
      <c r="A15" s="3" t="s">
        <v>11</v>
      </c>
      <c r="B15" s="21"/>
      <c r="C15" s="162"/>
      <c r="D15" s="100">
        <f t="shared" si="0"/>
        <v>0</v>
      </c>
      <c r="E15" s="88"/>
      <c r="F15" s="4"/>
    </row>
    <row r="16" spans="1:6">
      <c r="A16" s="3" t="s">
        <v>11</v>
      </c>
      <c r="B16" s="21"/>
      <c r="C16" s="162"/>
      <c r="D16" s="100">
        <f t="shared" si="0"/>
        <v>0</v>
      </c>
      <c r="E16" s="88"/>
      <c r="F16" s="4"/>
    </row>
    <row r="17" spans="1:6">
      <c r="A17" s="3" t="s">
        <v>45</v>
      </c>
      <c r="B17" s="21"/>
      <c r="C17" s="162"/>
      <c r="D17" s="100">
        <f t="shared" si="0"/>
        <v>0</v>
      </c>
      <c r="E17" s="88"/>
      <c r="F17" s="4"/>
    </row>
    <row r="18" spans="1:6">
      <c r="A18" s="3"/>
      <c r="B18" s="21"/>
      <c r="C18" s="162"/>
      <c r="D18" s="100">
        <f t="shared" si="0"/>
        <v>0</v>
      </c>
      <c r="E18" s="88"/>
      <c r="F18" s="4"/>
    </row>
    <row r="19" spans="1:6">
      <c r="A19" s="3"/>
      <c r="B19" s="21"/>
      <c r="C19" s="162"/>
      <c r="D19" s="100">
        <f t="shared" si="0"/>
        <v>0</v>
      </c>
      <c r="E19" s="88"/>
      <c r="F19" s="4"/>
    </row>
    <row r="20" spans="1:6">
      <c r="A20" s="3"/>
      <c r="B20" s="21"/>
      <c r="C20" s="162"/>
      <c r="D20" s="100">
        <f t="shared" si="0"/>
        <v>0</v>
      </c>
      <c r="E20" s="88"/>
      <c r="F20" s="4"/>
    </row>
    <row r="21" spans="1:6">
      <c r="A21" s="3"/>
      <c r="B21" s="21"/>
      <c r="C21" s="162"/>
      <c r="D21" s="100">
        <f t="shared" si="0"/>
        <v>0</v>
      </c>
      <c r="E21" s="88"/>
      <c r="F21" s="4"/>
    </row>
    <row r="22" spans="1:6">
      <c r="A22" s="3"/>
      <c r="B22" s="21"/>
      <c r="C22" s="162"/>
      <c r="D22" s="100">
        <f t="shared" si="0"/>
        <v>0</v>
      </c>
      <c r="E22" s="88" t="s">
        <v>45</v>
      </c>
      <c r="F22" s="4"/>
    </row>
    <row r="23" spans="1:6">
      <c r="A23" s="3"/>
      <c r="B23" s="21"/>
      <c r="C23" s="162"/>
      <c r="D23" s="100">
        <f t="shared" si="0"/>
        <v>0</v>
      </c>
      <c r="E23" s="88"/>
      <c r="F23" s="4"/>
    </row>
    <row r="24" spans="1:6">
      <c r="A24" s="3"/>
      <c r="B24" s="21"/>
      <c r="C24" s="162"/>
      <c r="D24" s="100">
        <f t="shared" si="0"/>
        <v>0</v>
      </c>
      <c r="E24" s="88"/>
      <c r="F24" s="4"/>
    </row>
    <row r="25" spans="1:6">
      <c r="A25" s="3"/>
      <c r="B25" s="21"/>
      <c r="C25" s="162"/>
      <c r="D25" s="100">
        <f t="shared" si="0"/>
        <v>0</v>
      </c>
      <c r="E25" s="88"/>
      <c r="F25" s="4"/>
    </row>
    <row r="26" spans="1:6">
      <c r="A26" s="3"/>
      <c r="B26" s="21"/>
      <c r="C26" s="162"/>
      <c r="D26" s="100">
        <f t="shared" si="0"/>
        <v>0</v>
      </c>
      <c r="E26" s="88" t="s">
        <v>45</v>
      </c>
      <c r="F26" s="4"/>
    </row>
    <row r="27" spans="1:6">
      <c r="A27" s="3"/>
      <c r="B27" s="21"/>
      <c r="C27" s="162"/>
      <c r="D27" s="100">
        <f t="shared" si="0"/>
        <v>0</v>
      </c>
      <c r="E27" s="88"/>
      <c r="F27" s="4"/>
    </row>
    <row r="28" spans="1:6">
      <c r="A28" s="3"/>
      <c r="B28" s="21"/>
      <c r="C28" s="162"/>
      <c r="D28" s="100">
        <f t="shared" si="0"/>
        <v>0</v>
      </c>
      <c r="E28" s="88"/>
      <c r="F28" s="4"/>
    </row>
    <row r="29" spans="1:6">
      <c r="A29" s="3"/>
      <c r="B29" s="21"/>
      <c r="C29" s="162"/>
      <c r="D29" s="100">
        <f t="shared" si="0"/>
        <v>0</v>
      </c>
      <c r="E29" s="88"/>
      <c r="F29" s="4"/>
    </row>
    <row r="30" spans="1:6">
      <c r="A30" s="3"/>
      <c r="B30" s="21"/>
      <c r="C30" s="162"/>
      <c r="D30" s="100">
        <f t="shared" si="0"/>
        <v>0</v>
      </c>
      <c r="E30" s="88"/>
      <c r="F30" s="4"/>
    </row>
    <row r="31" spans="1:6">
      <c r="A31" s="3"/>
      <c r="B31" s="21"/>
      <c r="C31" s="162"/>
      <c r="D31" s="100">
        <f t="shared" si="0"/>
        <v>0</v>
      </c>
      <c r="E31" s="88"/>
      <c r="F31" s="4"/>
    </row>
    <row r="32" spans="1:6">
      <c r="A32" s="3"/>
      <c r="B32" s="21"/>
      <c r="C32" s="162"/>
      <c r="D32" s="100">
        <f t="shared" si="0"/>
        <v>0</v>
      </c>
      <c r="E32" s="88" t="s">
        <v>45</v>
      </c>
      <c r="F32" s="4"/>
    </row>
    <row r="33" spans="1:6">
      <c r="A33" s="3" t="s">
        <v>10</v>
      </c>
      <c r="B33" s="2"/>
      <c r="C33" s="18"/>
      <c r="D33" s="100">
        <f>SUM(SUM(PRODUCT(B33,C33)))</f>
        <v>0</v>
      </c>
      <c r="E33" s="88"/>
      <c r="F33" s="4"/>
    </row>
    <row r="34" spans="1:6">
      <c r="A34" s="3" t="s">
        <v>12</v>
      </c>
      <c r="B34" s="2"/>
      <c r="C34" s="18"/>
      <c r="D34" s="100">
        <f t="shared" si="0"/>
        <v>0</v>
      </c>
      <c r="E34" s="88"/>
      <c r="F34" s="4"/>
    </row>
    <row r="35" spans="1:6">
      <c r="A35" s="3" t="s">
        <v>13</v>
      </c>
      <c r="B35" s="2"/>
      <c r="C35" s="18"/>
      <c r="D35" s="100">
        <f t="shared" si="0"/>
        <v>0</v>
      </c>
      <c r="E35" s="88"/>
      <c r="F35" s="4"/>
    </row>
    <row r="36" spans="1:6">
      <c r="A36" s="11" t="s">
        <v>17</v>
      </c>
      <c r="B36" s="11"/>
      <c r="C36" s="11"/>
      <c r="D36" s="17">
        <f>SUM(D9:D13)</f>
        <v>0</v>
      </c>
      <c r="E36" s="17">
        <f>SUM(E9:E13)</f>
        <v>0</v>
      </c>
      <c r="F36" s="4"/>
    </row>
    <row r="37" spans="1:6">
      <c r="A37" s="21" t="s">
        <v>18</v>
      </c>
      <c r="B37" s="3"/>
      <c r="C37" s="16"/>
      <c r="D37" s="16">
        <f>SUM(D14:D35)</f>
        <v>0</v>
      </c>
      <c r="E37" s="16">
        <f>SUM(E14:E35)</f>
        <v>0</v>
      </c>
    </row>
    <row r="38" spans="1:6">
      <c r="A38" s="21" t="s">
        <v>24</v>
      </c>
      <c r="B38" s="3"/>
      <c r="C38" s="88"/>
      <c r="D38" s="16">
        <f>ROUNDUP((D37+D36)*(B38/100),0)</f>
        <v>0</v>
      </c>
      <c r="E38" s="88"/>
    </row>
    <row r="39" spans="1:6">
      <c r="A39" s="3" t="s">
        <v>23</v>
      </c>
      <c r="B39" s="3"/>
      <c r="C39" s="2"/>
      <c r="D39" s="102">
        <f>ROUNDUP((D36+D37)*(B39/100),0)</f>
        <v>0</v>
      </c>
      <c r="E39" s="88"/>
      <c r="F39" s="4"/>
    </row>
    <row r="40" spans="1:6">
      <c r="A40" s="11" t="s">
        <v>72</v>
      </c>
      <c r="B40" s="3"/>
      <c r="C40" s="3"/>
      <c r="D40" s="99">
        <f>SUM(D36:D39)</f>
        <v>0</v>
      </c>
      <c r="E40" s="99">
        <f>SUM(E36:E39)</f>
        <v>0</v>
      </c>
      <c r="F40" s="4"/>
    </row>
    <row r="41" spans="1:6" hidden="1">
      <c r="A41" s="3" t="s">
        <v>98</v>
      </c>
      <c r="B41" s="3"/>
      <c r="C41" s="3"/>
      <c r="D41" s="99">
        <f>D40+D43+D44-D39</f>
        <v>0</v>
      </c>
      <c r="E41" s="99">
        <f>E40+E43+E44-E39</f>
        <v>0</v>
      </c>
      <c r="F41" s="4"/>
    </row>
    <row r="42" spans="1:6">
      <c r="A42" s="11" t="s">
        <v>100</v>
      </c>
      <c r="B42" s="3"/>
      <c r="C42" s="3"/>
      <c r="D42" s="99">
        <f>SUM(D37:D39)</f>
        <v>0</v>
      </c>
      <c r="E42" s="99">
        <f>SUM(E37:E39)</f>
        <v>0</v>
      </c>
      <c r="F42" s="4"/>
    </row>
    <row r="43" spans="1:6" ht="15.75">
      <c r="A43" s="10" t="s">
        <v>20</v>
      </c>
      <c r="B43" s="3" t="s">
        <v>47</v>
      </c>
      <c r="C43" s="77" t="str">
        <f>IF(B43="yes",IF(D42&gt;999, IF((D42)&gt;1999,IF((D42)&gt;99999,IF((D42)&gt;999999,"6%","7%"),"8%"),100),50),"")</f>
        <v/>
      </c>
      <c r="D43" s="16">
        <f>ROUNDUP(IF(B43="yes", IF(D42&gt;999, IF((D42)&gt;1999,IF((D42)&gt;99999,IF((D42)&gt;999999,D42*0.06,D42*0.07), D42*0.08),100),50),0),0)</f>
        <v>0</v>
      </c>
      <c r="E43" s="16">
        <f>ROUNDUP(IF(B43="yes", IF(E42&gt;999, IF((E42)&gt;1999,IF((E42)&gt;99999,IF((E42)&gt;999999,E42*0.06,E42*0.07), E42*0.08),100),50),0),0)</f>
        <v>0</v>
      </c>
      <c r="F43" s="4"/>
    </row>
    <row r="44" spans="1:6" ht="15.75">
      <c r="A44" s="10" t="s">
        <v>21</v>
      </c>
      <c r="B44" s="3" t="s">
        <v>47</v>
      </c>
      <c r="C44" s="77" t="str">
        <f>IF(B44="yes",IF(D42&gt;999, IF((D42)&gt;1999,IF((D42)&gt;99999,IF((D42)&gt;999999,"7.5%","7.5%"),"7.5%"),150),75),"")</f>
        <v/>
      </c>
      <c r="D44" s="16">
        <f>ROUNDUP(IF(B44="Yes", IF((D40)&gt;1999,(D40)*0.075,IF((D40)&gt;999,150,75)),0),0)</f>
        <v>0</v>
      </c>
      <c r="E44" s="16">
        <f>ROUNDUP(IF(B44="Yes", IF((E40)&gt;1999,(E40)*0.075,IF((E40)&gt;999,150,75)),0),0)</f>
        <v>0</v>
      </c>
      <c r="F44" s="4"/>
    </row>
    <row r="45" spans="1:6" ht="15.75">
      <c r="A45" s="89"/>
      <c r="B45" s="4"/>
      <c r="C45" s="90"/>
      <c r="D45" s="90"/>
      <c r="E45" s="90"/>
      <c r="F45" s="4"/>
    </row>
    <row r="46" spans="1:6" ht="15.75">
      <c r="A46" s="5" t="s">
        <v>14</v>
      </c>
      <c r="B46" s="4"/>
      <c r="C46" s="4"/>
      <c r="D46" s="45">
        <f>ROUNDUP(D41+D39,0)</f>
        <v>0</v>
      </c>
    </row>
    <row r="47" spans="1:6" ht="15.75">
      <c r="A47" s="5" t="s">
        <v>15</v>
      </c>
      <c r="B47" s="73" t="s">
        <v>85</v>
      </c>
      <c r="C47" s="4"/>
      <c r="D47" s="4"/>
      <c r="E47" s="170">
        <f>E40+E43+E44</f>
        <v>0</v>
      </c>
    </row>
    <row r="48" spans="1:6">
      <c r="A48" s="4"/>
      <c r="B48" s="4"/>
      <c r="C48" s="4"/>
      <c r="D48" s="4"/>
    </row>
  </sheetData>
  <mergeCells count="5">
    <mergeCell ref="B3:D3"/>
    <mergeCell ref="A1:E1"/>
    <mergeCell ref="A6:E6"/>
    <mergeCell ref="A7:E7"/>
    <mergeCell ref="B5:E5"/>
  </mergeCells>
  <conditionalFormatting sqref="B43:B45">
    <cfRule type="cellIs" dxfId="41" priority="12" operator="equal">
      <formula>"none"</formula>
    </cfRule>
  </conditionalFormatting>
  <conditionalFormatting sqref="B33:B35 B39">
    <cfRule type="cellIs" dxfId="40" priority="11" operator="lessThan">
      <formula>1</formula>
    </cfRule>
  </conditionalFormatting>
  <conditionalFormatting sqref="B38">
    <cfRule type="cellIs" dxfId="39" priority="5" operator="lessThan">
      <formula>0.001</formula>
    </cfRule>
  </conditionalFormatting>
  <conditionalFormatting sqref="B43">
    <cfRule type="cellIs" dxfId="38" priority="2" operator="equal">
      <formula>"none"</formula>
    </cfRule>
  </conditionalFormatting>
  <conditionalFormatting sqref="B44">
    <cfRule type="cellIs" dxfId="37" priority="1" operator="equal">
      <formula>"none"</formula>
    </cfRule>
  </conditionalFormatting>
  <dataValidations disablePrompts="1" count="2">
    <dataValidation type="decimal" allowBlank="1" showInputMessage="1" showErrorMessage="1" sqref="B38:B39">
      <formula1>0</formula1>
      <formula2>100</formula2>
    </dataValidation>
    <dataValidation type="list" allowBlank="1" showInputMessage="1" showErrorMessage="1" sqref="B43:B44">
      <formula1>"Yes,No"</formula1>
    </dataValidation>
  </dataValidations>
  <pageMargins left="0.7" right="0.7" top="0.5" bottom="0.75" header="0.05" footer="0.3"/>
  <pageSetup orientation="portrait" r:id="rId1"/>
  <headerFooter scaleWithDoc="0">
    <oddHeader>&amp;R&amp;7Updated 07-05-2012</oddHeader>
    <oddFooter>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3:N46"/>
  <sheetViews>
    <sheetView showRuler="0" view="pageLayout" zoomScaleNormal="100" workbookViewId="0">
      <selection activeCell="J35" sqref="J35"/>
    </sheetView>
  </sheetViews>
  <sheetFormatPr defaultRowHeight="15"/>
  <cols>
    <col min="1" max="1" width="4.5703125" style="49" customWidth="1"/>
    <col min="2" max="3" width="5.85546875" style="49" customWidth="1"/>
    <col min="4" max="4" width="3.85546875" style="49" customWidth="1"/>
    <col min="5" max="6" width="9.140625" style="49"/>
    <col min="7" max="7" width="7.42578125" style="49" customWidth="1"/>
    <col min="8" max="8" width="14" style="49" customWidth="1"/>
    <col min="9" max="9" width="1.42578125" style="49" customWidth="1"/>
    <col min="10" max="10" width="12.28515625" style="49" customWidth="1"/>
    <col min="11" max="11" width="5.28515625" style="49" customWidth="1"/>
    <col min="12" max="12" width="11.140625" style="49" customWidth="1"/>
    <col min="13" max="16384" width="9.140625" style="49"/>
  </cols>
  <sheetData>
    <row r="3" spans="1:14">
      <c r="M3" s="50"/>
    </row>
    <row r="4" spans="1:14">
      <c r="M4" s="51"/>
    </row>
    <row r="5" spans="1:14">
      <c r="J5" s="196" t="s">
        <v>71</v>
      </c>
      <c r="K5" s="196"/>
      <c r="L5" s="196"/>
      <c r="N5" s="50"/>
    </row>
    <row r="6" spans="1:14">
      <c r="N6" s="50"/>
    </row>
    <row r="7" spans="1:14" ht="18.75">
      <c r="A7" s="52"/>
      <c r="E7" s="69" t="s">
        <v>84</v>
      </c>
      <c r="F7" s="69"/>
      <c r="G7" s="69"/>
      <c r="H7" s="69"/>
    </row>
    <row r="8" spans="1:14">
      <c r="B8" s="144" t="s">
        <v>68</v>
      </c>
      <c r="C8" s="200" t="s">
        <v>81</v>
      </c>
      <c r="D8" s="200"/>
      <c r="E8" s="196" t="s">
        <v>45</v>
      </c>
      <c r="F8" s="196"/>
      <c r="G8" s="196"/>
      <c r="H8" s="196"/>
      <c r="I8" s="143"/>
      <c r="J8" s="143"/>
      <c r="K8" s="58"/>
    </row>
    <row r="9" spans="1:14">
      <c r="B9" s="144"/>
    </row>
    <row r="10" spans="1:14">
      <c r="B10" s="144" t="s">
        <v>69</v>
      </c>
      <c r="D10" s="196">
        <f>'Cost Estimate FM-103'!$B$3</f>
        <v>0</v>
      </c>
      <c r="E10" s="196"/>
      <c r="F10" s="196"/>
      <c r="G10" s="56"/>
      <c r="H10" s="56"/>
      <c r="I10" s="56"/>
    </row>
    <row r="11" spans="1:14">
      <c r="B11" s="144"/>
      <c r="D11" s="64" t="s">
        <v>70</v>
      </c>
      <c r="E11" s="64"/>
    </row>
    <row r="12" spans="1:14" ht="15.75" thickBot="1">
      <c r="B12" s="169" t="s">
        <v>67</v>
      </c>
      <c r="C12" s="54"/>
      <c r="D12" s="197"/>
      <c r="E12" s="198"/>
      <c r="F12" s="54"/>
      <c r="G12" s="54"/>
      <c r="H12" s="54"/>
      <c r="I12" s="54"/>
      <c r="J12" s="54"/>
      <c r="K12" s="54"/>
      <c r="L12" s="54"/>
    </row>
    <row r="13" spans="1:14" ht="16.5" customHeight="1">
      <c r="B13" s="196" t="s">
        <v>66</v>
      </c>
      <c r="C13" s="196"/>
      <c r="D13" s="196"/>
      <c r="E13" s="49" t="str">
        <f>'Cost Estimate FM-103'!$B$4</f>
        <v>R</v>
      </c>
      <c r="F13" s="57"/>
      <c r="G13" s="57"/>
    </row>
    <row r="15" spans="1:14">
      <c r="B15" s="49" t="s">
        <v>136</v>
      </c>
      <c r="E15" s="64">
        <f>'Cost Estimate FM-103'!$B$2</f>
        <v>0</v>
      </c>
      <c r="F15" s="64"/>
      <c r="G15" s="64"/>
      <c r="H15" s="64"/>
      <c r="I15" s="143"/>
    </row>
    <row r="17" spans="2:12">
      <c r="B17" s="49" t="s">
        <v>49</v>
      </c>
    </row>
    <row r="18" spans="2:12">
      <c r="B18" s="199">
        <f>'Cost Estimate FM-103'!$B$5</f>
        <v>0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</row>
    <row r="19" spans="2:12"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</row>
    <row r="20" spans="2:12"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  <row r="21" spans="2:12">
      <c r="B21" s="49" t="s">
        <v>139</v>
      </c>
    </row>
    <row r="22" spans="2:12">
      <c r="B22" s="49" t="s">
        <v>45</v>
      </c>
    </row>
    <row r="23" spans="2:12">
      <c r="B23" s="49" t="s">
        <v>138</v>
      </c>
      <c r="J23" s="62">
        <f>'Cost Estimate FM-103'!$D$41</f>
        <v>0</v>
      </c>
      <c r="K23" s="60"/>
    </row>
    <row r="25" spans="2:12">
      <c r="B25" s="49" t="s">
        <v>50</v>
      </c>
      <c r="J25" s="62">
        <f>'Cost Estimate FM-103'!$D$39</f>
        <v>0</v>
      </c>
      <c r="K25" s="60"/>
    </row>
    <row r="26" spans="2:12" ht="15.75" thickBot="1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2">
      <c r="B27" s="49" t="s">
        <v>51</v>
      </c>
    </row>
    <row r="28" spans="2:12">
      <c r="B28" s="49" t="s">
        <v>79</v>
      </c>
      <c r="K28" s="195">
        <f>'Cost Estimate FM-103'!$D$46</f>
        <v>0</v>
      </c>
      <c r="L28" s="195"/>
    </row>
    <row r="29" spans="2:12" ht="15.75" thickBot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12">
      <c r="B30" s="49" t="s">
        <v>52</v>
      </c>
      <c r="J30" s="49" t="s">
        <v>53</v>
      </c>
    </row>
    <row r="31" spans="2:12">
      <c r="F31" s="55" t="s">
        <v>54</v>
      </c>
    </row>
    <row r="32" spans="2:12">
      <c r="B32" s="49" t="s">
        <v>52</v>
      </c>
      <c r="J32" s="49" t="s">
        <v>53</v>
      </c>
    </row>
    <row r="33" spans="2:13">
      <c r="F33" s="55" t="s">
        <v>55</v>
      </c>
    </row>
    <row r="34" spans="2:13">
      <c r="B34" s="49" t="s">
        <v>52</v>
      </c>
      <c r="J34" s="49" t="s">
        <v>53</v>
      </c>
    </row>
    <row r="35" spans="2:13">
      <c r="F35" s="55" t="s">
        <v>56</v>
      </c>
    </row>
    <row r="38" spans="2:13" ht="15.75" thickBot="1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3">
      <c r="B39" s="49" t="s">
        <v>57</v>
      </c>
    </row>
    <row r="40" spans="2:13">
      <c r="B40" s="49" t="s">
        <v>58</v>
      </c>
    </row>
    <row r="41" spans="2:13">
      <c r="B41" s="49" t="s">
        <v>59</v>
      </c>
    </row>
    <row r="42" spans="2:13">
      <c r="B42" s="49" t="s">
        <v>60</v>
      </c>
    </row>
    <row r="43" spans="2:13">
      <c r="B43" s="56" t="s">
        <v>61</v>
      </c>
      <c r="C43" s="58"/>
    </row>
    <row r="44" spans="2:13">
      <c r="B44" s="49" t="s">
        <v>62</v>
      </c>
      <c r="H44" s="186" t="s">
        <v>63</v>
      </c>
      <c r="K44" s="186"/>
      <c r="L44" s="187"/>
      <c r="M44" s="187"/>
    </row>
    <row r="45" spans="2:13">
      <c r="H45" s="186" t="s">
        <v>64</v>
      </c>
      <c r="K45" s="186"/>
      <c r="L45" s="187"/>
      <c r="M45" s="187"/>
    </row>
    <row r="46" spans="2:13">
      <c r="C46" s="59" t="s">
        <v>86</v>
      </c>
      <c r="D46" s="59"/>
      <c r="H46" s="186" t="s">
        <v>65</v>
      </c>
      <c r="K46" s="186"/>
      <c r="L46" s="187"/>
      <c r="M46" s="187"/>
    </row>
  </sheetData>
  <mergeCells count="8">
    <mergeCell ref="K28:L28"/>
    <mergeCell ref="J5:L5"/>
    <mergeCell ref="D10:F10"/>
    <mergeCell ref="D12:E12"/>
    <mergeCell ref="B13:D13"/>
    <mergeCell ref="B18:L20"/>
    <mergeCell ref="C8:D8"/>
    <mergeCell ref="E8:H8"/>
  </mergeCells>
  <dataValidations disablePrompts="1" count="2">
    <dataValidation type="list" allowBlank="1" showInputMessage="1" showErrorMessage="1" sqref="J5:K5">
      <formula1>"Facilities Management,Construction Services"</formula1>
    </dataValidation>
    <dataValidation type="list" allowBlank="1" showInputMessage="1" showErrorMessage="1" sqref="C8">
      <formula1>"Dr.,Mr., Mrs., Ms., Miss, VP, Dean"</formula1>
    </dataValidation>
  </dataValidations>
  <pageMargins left="0.7" right="0.7" top="0.75" bottom="0.5" header="0.05" footer="0.05"/>
  <pageSetup orientation="portrait" horizontalDpi="1200" verticalDpi="1200" r:id="rId1"/>
  <headerFooter>
    <oddHeader>&amp;R&amp;7WMU-FM Business Operations</oddHeader>
    <oddFooter>&amp;C&amp;"Times New Roman,Regular"&amp;8&amp;A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49"/>
  <sheetViews>
    <sheetView showZeros="0" showRuler="0" view="pageLayout" zoomScaleNormal="100" zoomScaleSheetLayoutView="70" workbookViewId="0">
      <selection sqref="A1:E1"/>
    </sheetView>
  </sheetViews>
  <sheetFormatPr defaultRowHeight="15"/>
  <cols>
    <col min="1" max="1" width="30.42578125" customWidth="1"/>
    <col min="2" max="2" width="9.28515625" customWidth="1"/>
    <col min="3" max="3" width="14" customWidth="1"/>
    <col min="4" max="4" width="17.5703125" customWidth="1"/>
    <col min="5" max="5" width="19" customWidth="1"/>
    <col min="6" max="6" width="16.85546875" customWidth="1"/>
  </cols>
  <sheetData>
    <row r="1" spans="1:6" ht="18.75">
      <c r="A1" s="201" t="s">
        <v>16</v>
      </c>
      <c r="B1" s="201"/>
      <c r="C1" s="201"/>
      <c r="D1" s="201"/>
      <c r="E1" s="201"/>
      <c r="F1" s="93"/>
    </row>
    <row r="2" spans="1:6">
      <c r="A2" s="8" t="s">
        <v>0</v>
      </c>
      <c r="B2" s="190"/>
      <c r="C2" s="190"/>
      <c r="D2" s="190"/>
      <c r="E2" s="92"/>
    </row>
    <row r="3" spans="1:6">
      <c r="A3" s="8" t="s">
        <v>1</v>
      </c>
      <c r="B3" s="190"/>
      <c r="C3" s="190"/>
      <c r="D3" s="190"/>
    </row>
    <row r="4" spans="1:6">
      <c r="A4" s="8" t="s">
        <v>4</v>
      </c>
      <c r="B4" s="166" t="s">
        <v>90</v>
      </c>
      <c r="C4" s="19" t="s">
        <v>45</v>
      </c>
      <c r="D4" s="8" t="s">
        <v>2</v>
      </c>
      <c r="E4" s="61"/>
    </row>
    <row r="5" spans="1:6">
      <c r="A5" s="8" t="s">
        <v>3</v>
      </c>
      <c r="B5" s="202"/>
      <c r="C5" s="192"/>
      <c r="D5" s="192"/>
      <c r="E5" s="192"/>
      <c r="F5" s="19"/>
    </row>
    <row r="6" spans="1:6">
      <c r="B6" s="202"/>
      <c r="C6" s="192"/>
      <c r="D6" s="192"/>
      <c r="E6" s="192"/>
      <c r="F6" s="19"/>
    </row>
    <row r="7" spans="1:6">
      <c r="B7" s="193"/>
      <c r="C7" s="193"/>
      <c r="D7" s="193"/>
      <c r="E7" s="193"/>
      <c r="F7" s="19"/>
    </row>
    <row r="8" spans="1:6">
      <c r="A8" s="7" t="s">
        <v>5</v>
      </c>
      <c r="B8" s="7" t="s">
        <v>6</v>
      </c>
      <c r="C8" s="7" t="s">
        <v>9</v>
      </c>
      <c r="D8" s="7" t="s">
        <v>7</v>
      </c>
      <c r="E8" s="7" t="s">
        <v>8</v>
      </c>
      <c r="F8" s="19"/>
    </row>
    <row r="9" spans="1:6">
      <c r="A9" s="2" t="s">
        <v>91</v>
      </c>
      <c r="B9" s="2"/>
      <c r="C9" s="18"/>
      <c r="D9" s="100">
        <f>SUM(SUM(PRODUCT(B9,C9)))</f>
        <v>0</v>
      </c>
      <c r="E9" s="88"/>
      <c r="F9" s="5"/>
    </row>
    <row r="10" spans="1:6">
      <c r="A10" s="2" t="s">
        <v>92</v>
      </c>
      <c r="B10" s="2" t="s">
        <v>45</v>
      </c>
      <c r="C10" s="18"/>
      <c r="D10" s="100">
        <f t="shared" ref="D10:D36" si="0">SUM(SUM(PRODUCT(B10,C10)))</f>
        <v>0</v>
      </c>
      <c r="E10" s="88" t="s">
        <v>45</v>
      </c>
      <c r="F10" s="5"/>
    </row>
    <row r="11" spans="1:6">
      <c r="A11" s="2" t="s">
        <v>93</v>
      </c>
      <c r="B11" s="2" t="s">
        <v>45</v>
      </c>
      <c r="C11" s="18"/>
      <c r="D11" s="100">
        <f t="shared" si="0"/>
        <v>0</v>
      </c>
      <c r="E11" s="88"/>
      <c r="F11" s="5"/>
    </row>
    <row r="12" spans="1:6">
      <c r="A12" s="2" t="s">
        <v>94</v>
      </c>
      <c r="B12" s="2" t="s">
        <v>45</v>
      </c>
      <c r="C12" s="18"/>
      <c r="D12" s="100">
        <f t="shared" si="0"/>
        <v>0</v>
      </c>
      <c r="E12" s="88" t="s">
        <v>45</v>
      </c>
      <c r="F12" s="5"/>
    </row>
    <row r="13" spans="1:6" ht="15.75" thickBot="1">
      <c r="A13" s="12" t="s">
        <v>95</v>
      </c>
      <c r="B13" s="12"/>
      <c r="C13" s="164"/>
      <c r="D13" s="101">
        <f t="shared" si="0"/>
        <v>0</v>
      </c>
      <c r="E13" s="97"/>
      <c r="F13" s="5"/>
    </row>
    <row r="14" spans="1:6">
      <c r="A14" s="75" t="s">
        <v>11</v>
      </c>
      <c r="B14" s="87"/>
      <c r="C14" s="184"/>
      <c r="D14" s="100">
        <f t="shared" si="0"/>
        <v>0</v>
      </c>
      <c r="E14" s="98"/>
      <c r="F14" s="4"/>
    </row>
    <row r="15" spans="1:6">
      <c r="A15" s="3" t="s">
        <v>11</v>
      </c>
      <c r="B15" s="2"/>
      <c r="C15" s="18"/>
      <c r="D15" s="100">
        <f t="shared" si="0"/>
        <v>0</v>
      </c>
      <c r="E15" s="88"/>
      <c r="F15" s="4"/>
    </row>
    <row r="16" spans="1:6">
      <c r="A16" s="3" t="s">
        <v>11</v>
      </c>
      <c r="B16" s="2" t="s">
        <v>45</v>
      </c>
      <c r="C16" s="18"/>
      <c r="D16" s="100">
        <f t="shared" si="0"/>
        <v>0</v>
      </c>
      <c r="E16" s="88"/>
      <c r="F16" s="4"/>
    </row>
    <row r="17" spans="1:6">
      <c r="A17" s="3" t="s">
        <v>45</v>
      </c>
      <c r="B17" s="2"/>
      <c r="C17" s="18"/>
      <c r="D17" s="100">
        <f t="shared" si="0"/>
        <v>0</v>
      </c>
      <c r="E17" s="88"/>
      <c r="F17" s="4"/>
    </row>
    <row r="18" spans="1:6">
      <c r="A18" s="3"/>
      <c r="B18" s="2"/>
      <c r="C18" s="18"/>
      <c r="D18" s="100">
        <f t="shared" si="0"/>
        <v>0</v>
      </c>
      <c r="E18" s="88"/>
      <c r="F18" s="4"/>
    </row>
    <row r="19" spans="1:6">
      <c r="A19" s="3"/>
      <c r="B19" s="2"/>
      <c r="C19" s="18"/>
      <c r="D19" s="100">
        <f t="shared" si="0"/>
        <v>0</v>
      </c>
      <c r="E19" s="88"/>
      <c r="F19" s="4"/>
    </row>
    <row r="20" spans="1:6">
      <c r="A20" s="3"/>
      <c r="B20" s="2"/>
      <c r="C20" s="18"/>
      <c r="D20" s="100">
        <f t="shared" si="0"/>
        <v>0</v>
      </c>
      <c r="E20" s="88"/>
      <c r="F20" s="4"/>
    </row>
    <row r="21" spans="1:6">
      <c r="A21" s="3"/>
      <c r="B21" s="2"/>
      <c r="C21" s="18"/>
      <c r="D21" s="100">
        <f t="shared" si="0"/>
        <v>0</v>
      </c>
      <c r="E21" s="88"/>
      <c r="F21" s="4"/>
    </row>
    <row r="22" spans="1:6">
      <c r="A22" s="3"/>
      <c r="B22" s="2"/>
      <c r="C22" s="18"/>
      <c r="D22" s="100">
        <f t="shared" si="0"/>
        <v>0</v>
      </c>
      <c r="E22" s="88" t="s">
        <v>45</v>
      </c>
      <c r="F22" s="4"/>
    </row>
    <row r="23" spans="1:6">
      <c r="A23" s="3"/>
      <c r="B23" s="2"/>
      <c r="C23" s="18"/>
      <c r="D23" s="100">
        <f t="shared" si="0"/>
        <v>0</v>
      </c>
      <c r="E23" s="88"/>
      <c r="F23" s="4"/>
    </row>
    <row r="24" spans="1:6">
      <c r="A24" s="3"/>
      <c r="B24" s="2"/>
      <c r="C24" s="18"/>
      <c r="D24" s="100">
        <f t="shared" si="0"/>
        <v>0</v>
      </c>
      <c r="E24" s="88"/>
      <c r="F24" s="4"/>
    </row>
    <row r="25" spans="1:6">
      <c r="A25" s="3"/>
      <c r="B25" s="2"/>
      <c r="C25" s="18"/>
      <c r="D25" s="100">
        <f t="shared" si="0"/>
        <v>0</v>
      </c>
      <c r="E25" s="88"/>
      <c r="F25" s="4"/>
    </row>
    <row r="26" spans="1:6">
      <c r="A26" s="3"/>
      <c r="B26" s="2"/>
      <c r="C26" s="18"/>
      <c r="D26" s="100">
        <f t="shared" si="0"/>
        <v>0</v>
      </c>
      <c r="E26" s="88" t="s">
        <v>45</v>
      </c>
      <c r="F26" s="4"/>
    </row>
    <row r="27" spans="1:6">
      <c r="A27" s="3"/>
      <c r="B27" s="2"/>
      <c r="C27" s="18"/>
      <c r="D27" s="100">
        <f t="shared" si="0"/>
        <v>0</v>
      </c>
      <c r="E27" s="88"/>
      <c r="F27" s="4"/>
    </row>
    <row r="28" spans="1:6">
      <c r="A28" s="3"/>
      <c r="B28" s="2"/>
      <c r="C28" s="18"/>
      <c r="D28" s="100">
        <f t="shared" si="0"/>
        <v>0</v>
      </c>
      <c r="E28" s="88"/>
      <c r="F28" s="4"/>
    </row>
    <row r="29" spans="1:6">
      <c r="A29" s="3"/>
      <c r="B29" s="2"/>
      <c r="C29" s="18"/>
      <c r="D29" s="100">
        <f t="shared" si="0"/>
        <v>0</v>
      </c>
      <c r="E29" s="88"/>
      <c r="F29" s="4"/>
    </row>
    <row r="30" spans="1:6">
      <c r="A30" s="3"/>
      <c r="B30" s="2"/>
      <c r="C30" s="18"/>
      <c r="D30" s="100">
        <f t="shared" si="0"/>
        <v>0</v>
      </c>
      <c r="E30" s="88"/>
      <c r="F30" s="4"/>
    </row>
    <row r="31" spans="1:6">
      <c r="A31" s="3"/>
      <c r="B31" s="2"/>
      <c r="C31" s="18"/>
      <c r="D31" s="100">
        <f t="shared" si="0"/>
        <v>0</v>
      </c>
      <c r="E31" s="88"/>
      <c r="F31" s="4"/>
    </row>
    <row r="32" spans="1:6">
      <c r="A32" s="3"/>
      <c r="B32" s="2"/>
      <c r="C32" s="18"/>
      <c r="D32" s="100">
        <f t="shared" si="0"/>
        <v>0</v>
      </c>
      <c r="E32" s="88"/>
      <c r="F32" s="4"/>
    </row>
    <row r="33" spans="1:6">
      <c r="A33" s="3"/>
      <c r="B33" s="2"/>
      <c r="C33" s="18"/>
      <c r="D33" s="100">
        <f t="shared" si="0"/>
        <v>0</v>
      </c>
      <c r="E33" s="88" t="s">
        <v>45</v>
      </c>
      <c r="F33" s="4"/>
    </row>
    <row r="34" spans="1:6">
      <c r="A34" s="3" t="s">
        <v>10</v>
      </c>
      <c r="B34" s="2"/>
      <c r="C34" s="18"/>
      <c r="D34" s="100">
        <f t="shared" si="0"/>
        <v>0</v>
      </c>
      <c r="E34" s="88"/>
      <c r="F34" s="4"/>
    </row>
    <row r="35" spans="1:6">
      <c r="A35" s="3" t="s">
        <v>12</v>
      </c>
      <c r="B35" s="2"/>
      <c r="C35" s="18"/>
      <c r="D35" s="100">
        <f t="shared" si="0"/>
        <v>0</v>
      </c>
      <c r="E35" s="88"/>
      <c r="F35" s="4"/>
    </row>
    <row r="36" spans="1:6">
      <c r="A36" s="3" t="s">
        <v>13</v>
      </c>
      <c r="B36" s="2"/>
      <c r="C36" s="18"/>
      <c r="D36" s="100">
        <f t="shared" si="0"/>
        <v>0</v>
      </c>
      <c r="E36" s="88"/>
      <c r="F36" s="4"/>
    </row>
    <row r="37" spans="1:6">
      <c r="A37" s="11" t="s">
        <v>17</v>
      </c>
      <c r="B37" s="86"/>
      <c r="C37" s="85"/>
      <c r="D37" s="17">
        <f>SUM(D9:D13)</f>
        <v>0</v>
      </c>
      <c r="E37" s="17">
        <f>SUM(E9:E13)</f>
        <v>0</v>
      </c>
      <c r="F37" s="4"/>
    </row>
    <row r="38" spans="1:6">
      <c r="A38" s="21" t="s">
        <v>18</v>
      </c>
      <c r="B38" s="3"/>
      <c r="C38" s="16"/>
      <c r="D38" s="16">
        <f>SUM(D14:D36)</f>
        <v>0</v>
      </c>
      <c r="E38" s="16">
        <f>SUM(E14:E36)</f>
        <v>0</v>
      </c>
    </row>
    <row r="39" spans="1:6">
      <c r="A39" s="21" t="s">
        <v>24</v>
      </c>
      <c r="B39" s="3"/>
      <c r="C39" s="88"/>
      <c r="D39" s="16">
        <f>ROUNDUP((D38+D37)*(B39/100),0)</f>
        <v>0</v>
      </c>
      <c r="E39" s="88"/>
    </row>
    <row r="40" spans="1:6">
      <c r="A40" s="3" t="s">
        <v>23</v>
      </c>
      <c r="B40" s="3"/>
      <c r="C40" s="2"/>
      <c r="D40" s="102">
        <f>ROUNDUP((D37+D38)*(B40/100),0)</f>
        <v>0</v>
      </c>
      <c r="E40" s="88"/>
      <c r="F40" s="4"/>
    </row>
    <row r="41" spans="1:6">
      <c r="A41" s="11" t="s">
        <v>72</v>
      </c>
      <c r="B41" s="3"/>
      <c r="C41" s="3"/>
      <c r="D41" s="99">
        <f>SUM(D37:D40)</f>
        <v>0</v>
      </c>
      <c r="E41" s="99">
        <f>SUM(E37:E40)</f>
        <v>0</v>
      </c>
      <c r="F41" s="4"/>
    </row>
    <row r="42" spans="1:6" hidden="1">
      <c r="A42" s="3" t="s">
        <v>98</v>
      </c>
      <c r="B42" s="3"/>
      <c r="C42" s="3"/>
      <c r="D42" s="99">
        <f>D41+D44+D45-D40</f>
        <v>0</v>
      </c>
      <c r="E42" s="99">
        <f>E41+E44+E45-E40</f>
        <v>0</v>
      </c>
      <c r="F42" s="4"/>
    </row>
    <row r="43" spans="1:6">
      <c r="A43" s="11" t="s">
        <v>100</v>
      </c>
      <c r="B43" s="3"/>
      <c r="C43" s="3"/>
      <c r="D43" s="99">
        <f>SUM(D38:D40)</f>
        <v>0</v>
      </c>
      <c r="E43" s="99">
        <f>SUM(E38:E40)</f>
        <v>0</v>
      </c>
      <c r="F43" s="4"/>
    </row>
    <row r="44" spans="1:6" ht="15.75">
      <c r="A44" s="10" t="s">
        <v>20</v>
      </c>
      <c r="B44" s="3" t="s">
        <v>47</v>
      </c>
      <c r="C44" s="77" t="str">
        <f>IF(B44="yes",IF(D43&gt;999, IF((D43)&gt;1999,IF((D43)&gt;99999,IF((D43)&gt;999999,"6%","7%"),"8%"),100),50),"")</f>
        <v/>
      </c>
      <c r="D44" s="16">
        <f>ROUNDUP(IF(B44="yes", IF(D43&gt;999, IF((D43)&gt;1999,IF((D43)&gt;99999,IF((D43)&gt;999999,D43*0.06,D43*0.07), D43*0.08),100),50),0),0)</f>
        <v>0</v>
      </c>
      <c r="E44" s="16">
        <f>ROUNDUP(IF(B44="yes", IF(E43&gt;999, IF((E43)&gt;1999,IF((E43)&gt;99999,IF((E43)&gt;999999,E43*0.06,E43*0.07), E43*0.08),100),50),0),0)</f>
        <v>0</v>
      </c>
      <c r="F44" s="4"/>
    </row>
    <row r="45" spans="1:6" ht="15.75">
      <c r="A45" s="10" t="s">
        <v>21</v>
      </c>
      <c r="B45" s="3" t="s">
        <v>47</v>
      </c>
      <c r="C45" s="77" t="str">
        <f>IF(B45="yes",IF(D43&gt;999, IF((D43)&gt;1999,IF((D43)&gt;99999,IF((D43)&gt;999999,"7.5%","7.5%"),"7.5%"),150),75),"")</f>
        <v/>
      </c>
      <c r="D45" s="16">
        <f>ROUNDUP(IF(B45="Yes", IF((D41)&gt;1999,(D41)*0.075,IF((D41)&gt;999,150,75)),0),0)</f>
        <v>0</v>
      </c>
      <c r="E45" s="16">
        <f>ROUNDUP(IF(B45="Yes", IF((E41)&gt;1999,(E41)*0.075,IF((E41)&gt;999,150,75)),0),0)</f>
        <v>0</v>
      </c>
      <c r="F45" s="4"/>
    </row>
    <row r="46" spans="1:6" ht="15.75">
      <c r="A46" s="89"/>
      <c r="B46" s="4"/>
      <c r="C46" s="90"/>
      <c r="D46" s="91"/>
      <c r="E46" s="90"/>
      <c r="F46" s="4"/>
    </row>
    <row r="47" spans="1:6" ht="15.75">
      <c r="A47" s="5" t="s">
        <v>14</v>
      </c>
      <c r="B47" s="4"/>
      <c r="C47" s="4"/>
      <c r="D47" s="45">
        <f>ROUNDUP(D42+D40,0)</f>
        <v>0</v>
      </c>
    </row>
    <row r="48" spans="1:6" ht="15.75">
      <c r="A48" s="5" t="s">
        <v>15</v>
      </c>
      <c r="B48" s="73" t="s">
        <v>85</v>
      </c>
      <c r="C48" s="4"/>
      <c r="D48" s="4"/>
      <c r="E48" s="46">
        <f>E41+E44+E45</f>
        <v>0</v>
      </c>
    </row>
    <row r="49" spans="1:4">
      <c r="A49" s="4"/>
      <c r="B49" s="4"/>
      <c r="C49" s="4"/>
      <c r="D49" s="4"/>
    </row>
  </sheetData>
  <mergeCells count="4">
    <mergeCell ref="A1:E1"/>
    <mergeCell ref="B2:D2"/>
    <mergeCell ref="B3:D3"/>
    <mergeCell ref="B5:E7"/>
  </mergeCells>
  <conditionalFormatting sqref="B43:B44">
    <cfRule type="cellIs" dxfId="36" priority="13" operator="equal">
      <formula>"none"</formula>
    </cfRule>
  </conditionalFormatting>
  <conditionalFormatting sqref="B34:B36 B40">
    <cfRule type="cellIs" dxfId="35" priority="12" operator="lessThan">
      <formula>1</formula>
    </cfRule>
  </conditionalFormatting>
  <conditionalFormatting sqref="B39">
    <cfRule type="cellIs" dxfId="34" priority="11" operator="lessThan">
      <formula>0.001</formula>
    </cfRule>
  </conditionalFormatting>
  <conditionalFormatting sqref="B44:B46">
    <cfRule type="cellIs" dxfId="33" priority="10" operator="equal">
      <formula>"none"</formula>
    </cfRule>
  </conditionalFormatting>
  <conditionalFormatting sqref="B34:B36 B40">
    <cfRule type="cellIs" dxfId="32" priority="9" operator="lessThan">
      <formula>1</formula>
    </cfRule>
  </conditionalFormatting>
  <conditionalFormatting sqref="B39">
    <cfRule type="cellIs" dxfId="31" priority="8" operator="lessThan">
      <formula>0.001</formula>
    </cfRule>
  </conditionalFormatting>
  <conditionalFormatting sqref="B44">
    <cfRule type="cellIs" dxfId="30" priority="7" operator="equal">
      <formula>"none"</formula>
    </cfRule>
  </conditionalFormatting>
  <conditionalFormatting sqref="B45">
    <cfRule type="cellIs" dxfId="29" priority="6" operator="equal">
      <formula>"none"</formula>
    </cfRule>
  </conditionalFormatting>
  <conditionalFormatting sqref="B44:B46">
    <cfRule type="cellIs" dxfId="28" priority="5" operator="equal">
      <formula>"none"</formula>
    </cfRule>
  </conditionalFormatting>
  <conditionalFormatting sqref="B34:B36 B40">
    <cfRule type="cellIs" dxfId="27" priority="4" operator="lessThan">
      <formula>1</formula>
    </cfRule>
  </conditionalFormatting>
  <conditionalFormatting sqref="B39">
    <cfRule type="cellIs" dxfId="26" priority="3" operator="lessThan">
      <formula>0.001</formula>
    </cfRule>
  </conditionalFormatting>
  <conditionalFormatting sqref="B44">
    <cfRule type="cellIs" dxfId="25" priority="2" operator="equal">
      <formula>"none"</formula>
    </cfRule>
  </conditionalFormatting>
  <conditionalFormatting sqref="B45">
    <cfRule type="cellIs" dxfId="24" priority="1" operator="equal">
      <formula>"none"</formula>
    </cfRule>
  </conditionalFormatting>
  <dataValidations disablePrompts="1" count="2">
    <dataValidation type="decimal" allowBlank="1" showInputMessage="1" showErrorMessage="1" sqref="B39:B40">
      <formula1>0</formula1>
      <formula2>100</formula2>
    </dataValidation>
    <dataValidation type="list" allowBlank="1" showInputMessage="1" showErrorMessage="1" sqref="B44:B45">
      <formula1>"Yes,No"</formula1>
    </dataValidation>
  </dataValidations>
  <pageMargins left="0.7" right="0.7" top="0.5" bottom="0.5" header="0.05" footer="0.3"/>
  <pageSetup orientation="portrait" r:id="rId1"/>
  <headerFooter>
    <oddHeader>&amp;R&amp;7updated 07-05-2012</oddHeader>
    <oddFooter>&amp;C&amp;8&amp;A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49"/>
  <sheetViews>
    <sheetView showZeros="0" showRuler="0" view="pageLayout" zoomScaleNormal="100" zoomScaleSheetLayoutView="70" workbookViewId="0">
      <selection sqref="A1:E1"/>
    </sheetView>
  </sheetViews>
  <sheetFormatPr defaultRowHeight="15"/>
  <cols>
    <col min="1" max="1" width="30.42578125" customWidth="1"/>
    <col min="2" max="2" width="9.28515625" customWidth="1"/>
    <col min="3" max="3" width="14" customWidth="1"/>
    <col min="4" max="4" width="17.5703125" customWidth="1"/>
    <col min="5" max="5" width="19" customWidth="1"/>
    <col min="6" max="6" width="16.85546875" customWidth="1"/>
  </cols>
  <sheetData>
    <row r="1" spans="1:6" ht="18.75">
      <c r="A1" s="203" t="s">
        <v>16</v>
      </c>
      <c r="B1" s="203"/>
      <c r="C1" s="203"/>
      <c r="D1" s="203"/>
      <c r="E1" s="203"/>
      <c r="F1" s="93"/>
    </row>
    <row r="2" spans="1:6">
      <c r="A2" s="8" t="s">
        <v>0</v>
      </c>
      <c r="B2" s="190"/>
      <c r="C2" s="190"/>
      <c r="D2" s="190"/>
      <c r="E2" s="92"/>
    </row>
    <row r="3" spans="1:6">
      <c r="A3" s="8" t="s">
        <v>1</v>
      </c>
      <c r="B3" s="190"/>
      <c r="C3" s="190"/>
      <c r="D3" s="190"/>
    </row>
    <row r="4" spans="1:6">
      <c r="A4" s="8" t="s">
        <v>4</v>
      </c>
      <c r="B4" s="166" t="s">
        <v>90</v>
      </c>
      <c r="C4" s="19" t="s">
        <v>45</v>
      </c>
      <c r="D4" s="8" t="s">
        <v>2</v>
      </c>
      <c r="E4" s="61"/>
    </row>
    <row r="5" spans="1:6">
      <c r="A5" s="8" t="s">
        <v>3</v>
      </c>
      <c r="B5" s="202"/>
      <c r="C5" s="192"/>
      <c r="D5" s="192"/>
      <c r="E5" s="192"/>
      <c r="F5" s="19"/>
    </row>
    <row r="6" spans="1:6">
      <c r="B6" s="202"/>
      <c r="C6" s="192"/>
      <c r="D6" s="192"/>
      <c r="E6" s="192"/>
      <c r="F6" s="19"/>
    </row>
    <row r="7" spans="1:6">
      <c r="B7" s="193"/>
      <c r="C7" s="193"/>
      <c r="D7" s="193"/>
      <c r="E7" s="193"/>
      <c r="F7" s="19"/>
    </row>
    <row r="8" spans="1:6">
      <c r="A8" s="7" t="s">
        <v>5</v>
      </c>
      <c r="B8" s="7" t="s">
        <v>6</v>
      </c>
      <c r="C8" s="7" t="s">
        <v>9</v>
      </c>
      <c r="D8" s="7" t="s">
        <v>7</v>
      </c>
      <c r="E8" s="7" t="s">
        <v>8</v>
      </c>
      <c r="F8" s="19"/>
    </row>
    <row r="9" spans="1:6">
      <c r="A9" s="2" t="s">
        <v>91</v>
      </c>
      <c r="B9" s="2"/>
      <c r="C9" s="18"/>
      <c r="D9" s="100">
        <f>SUM(SUM(PRODUCT(B9,C9)))</f>
        <v>0</v>
      </c>
      <c r="E9" s="88"/>
      <c r="F9" s="5"/>
    </row>
    <row r="10" spans="1:6">
      <c r="A10" s="2" t="s">
        <v>92</v>
      </c>
      <c r="B10" s="2" t="s">
        <v>45</v>
      </c>
      <c r="C10" s="18"/>
      <c r="D10" s="100">
        <f t="shared" ref="D10:D36" si="0">SUM(SUM(PRODUCT(B10,C10)))</f>
        <v>0</v>
      </c>
      <c r="E10" s="88" t="s">
        <v>45</v>
      </c>
      <c r="F10" s="5"/>
    </row>
    <row r="11" spans="1:6">
      <c r="A11" s="2" t="s">
        <v>93</v>
      </c>
      <c r="B11" s="2" t="s">
        <v>45</v>
      </c>
      <c r="C11" s="18"/>
      <c r="D11" s="100">
        <f t="shared" si="0"/>
        <v>0</v>
      </c>
      <c r="E11" s="88"/>
      <c r="F11" s="5"/>
    </row>
    <row r="12" spans="1:6">
      <c r="A12" s="2" t="s">
        <v>94</v>
      </c>
      <c r="B12" s="2" t="s">
        <v>45</v>
      </c>
      <c r="C12" s="18"/>
      <c r="D12" s="100">
        <f t="shared" si="0"/>
        <v>0</v>
      </c>
      <c r="E12" s="88" t="s">
        <v>45</v>
      </c>
      <c r="F12" s="5"/>
    </row>
    <row r="13" spans="1:6" ht="15.75" thickBot="1">
      <c r="A13" s="12" t="s">
        <v>95</v>
      </c>
      <c r="B13" s="12"/>
      <c r="C13" s="164"/>
      <c r="D13" s="101">
        <f t="shared" si="0"/>
        <v>0</v>
      </c>
      <c r="E13" s="97"/>
      <c r="F13" s="5"/>
    </row>
    <row r="14" spans="1:6">
      <c r="A14" s="75" t="s">
        <v>11</v>
      </c>
      <c r="B14" s="87"/>
      <c r="C14" s="184"/>
      <c r="D14" s="100">
        <f t="shared" si="0"/>
        <v>0</v>
      </c>
      <c r="E14" s="98"/>
      <c r="F14" s="4"/>
    </row>
    <row r="15" spans="1:6">
      <c r="A15" s="3" t="s">
        <v>11</v>
      </c>
      <c r="B15" s="2"/>
      <c r="C15" s="18"/>
      <c r="D15" s="100">
        <f t="shared" si="0"/>
        <v>0</v>
      </c>
      <c r="E15" s="88"/>
      <c r="F15" s="4"/>
    </row>
    <row r="16" spans="1:6">
      <c r="A16" s="3" t="s">
        <v>11</v>
      </c>
      <c r="B16" s="2" t="s">
        <v>45</v>
      </c>
      <c r="C16" s="18"/>
      <c r="D16" s="100">
        <f t="shared" si="0"/>
        <v>0</v>
      </c>
      <c r="E16" s="88"/>
      <c r="F16" s="4"/>
    </row>
    <row r="17" spans="1:6">
      <c r="A17" s="3" t="s">
        <v>45</v>
      </c>
      <c r="B17" s="2"/>
      <c r="C17" s="18"/>
      <c r="D17" s="100">
        <f t="shared" si="0"/>
        <v>0</v>
      </c>
      <c r="E17" s="88"/>
      <c r="F17" s="4"/>
    </row>
    <row r="18" spans="1:6">
      <c r="A18" s="3"/>
      <c r="B18" s="2"/>
      <c r="C18" s="18"/>
      <c r="D18" s="100">
        <f t="shared" si="0"/>
        <v>0</v>
      </c>
      <c r="E18" s="88"/>
      <c r="F18" s="4"/>
    </row>
    <row r="19" spans="1:6">
      <c r="A19" s="3"/>
      <c r="B19" s="2"/>
      <c r="C19" s="18"/>
      <c r="D19" s="100">
        <f t="shared" si="0"/>
        <v>0</v>
      </c>
      <c r="E19" s="88"/>
      <c r="F19" s="4"/>
    </row>
    <row r="20" spans="1:6">
      <c r="A20" s="3"/>
      <c r="B20" s="2"/>
      <c r="C20" s="18"/>
      <c r="D20" s="100">
        <f t="shared" si="0"/>
        <v>0</v>
      </c>
      <c r="E20" s="88"/>
      <c r="F20" s="4"/>
    </row>
    <row r="21" spans="1:6">
      <c r="A21" s="3"/>
      <c r="B21" s="2"/>
      <c r="C21" s="18"/>
      <c r="D21" s="100">
        <f t="shared" si="0"/>
        <v>0</v>
      </c>
      <c r="E21" s="88"/>
      <c r="F21" s="4"/>
    </row>
    <row r="22" spans="1:6">
      <c r="A22" s="3"/>
      <c r="B22" s="2"/>
      <c r="C22" s="18"/>
      <c r="D22" s="100">
        <f t="shared" si="0"/>
        <v>0</v>
      </c>
      <c r="E22" s="88" t="s">
        <v>45</v>
      </c>
      <c r="F22" s="4"/>
    </row>
    <row r="23" spans="1:6">
      <c r="A23" s="3"/>
      <c r="B23" s="2"/>
      <c r="C23" s="18"/>
      <c r="D23" s="100">
        <f t="shared" si="0"/>
        <v>0</v>
      </c>
      <c r="E23" s="88"/>
      <c r="F23" s="4"/>
    </row>
    <row r="24" spans="1:6">
      <c r="A24" s="3"/>
      <c r="B24" s="2"/>
      <c r="C24" s="18"/>
      <c r="D24" s="100">
        <f t="shared" si="0"/>
        <v>0</v>
      </c>
      <c r="E24" s="88"/>
      <c r="F24" s="4"/>
    </row>
    <row r="25" spans="1:6">
      <c r="A25" s="3"/>
      <c r="B25" s="2"/>
      <c r="C25" s="18"/>
      <c r="D25" s="100">
        <f t="shared" si="0"/>
        <v>0</v>
      </c>
      <c r="E25" s="88"/>
      <c r="F25" s="4"/>
    </row>
    <row r="26" spans="1:6">
      <c r="A26" s="3"/>
      <c r="B26" s="2"/>
      <c r="C26" s="18"/>
      <c r="D26" s="100">
        <f t="shared" si="0"/>
        <v>0</v>
      </c>
      <c r="E26" s="88" t="s">
        <v>45</v>
      </c>
      <c r="F26" s="4"/>
    </row>
    <row r="27" spans="1:6">
      <c r="A27" s="3"/>
      <c r="B27" s="2"/>
      <c r="C27" s="18"/>
      <c r="D27" s="100">
        <f t="shared" si="0"/>
        <v>0</v>
      </c>
      <c r="E27" s="88"/>
      <c r="F27" s="4"/>
    </row>
    <row r="28" spans="1:6">
      <c r="A28" s="3"/>
      <c r="B28" s="2"/>
      <c r="C28" s="18"/>
      <c r="D28" s="100">
        <f t="shared" si="0"/>
        <v>0</v>
      </c>
      <c r="E28" s="88"/>
      <c r="F28" s="4"/>
    </row>
    <row r="29" spans="1:6">
      <c r="A29" s="3"/>
      <c r="B29" s="2"/>
      <c r="C29" s="18"/>
      <c r="D29" s="100">
        <f t="shared" si="0"/>
        <v>0</v>
      </c>
      <c r="E29" s="88"/>
      <c r="F29" s="4"/>
    </row>
    <row r="30" spans="1:6">
      <c r="A30" s="3"/>
      <c r="B30" s="2"/>
      <c r="C30" s="18"/>
      <c r="D30" s="100">
        <f t="shared" si="0"/>
        <v>0</v>
      </c>
      <c r="E30" s="88"/>
      <c r="F30" s="4"/>
    </row>
    <row r="31" spans="1:6">
      <c r="A31" s="3"/>
      <c r="B31" s="2"/>
      <c r="C31" s="18"/>
      <c r="D31" s="100">
        <f t="shared" si="0"/>
        <v>0</v>
      </c>
      <c r="E31" s="88"/>
      <c r="F31" s="4"/>
    </row>
    <row r="32" spans="1:6">
      <c r="A32" s="3"/>
      <c r="B32" s="2"/>
      <c r="C32" s="18"/>
      <c r="D32" s="100">
        <f t="shared" si="0"/>
        <v>0</v>
      </c>
      <c r="E32" s="88"/>
      <c r="F32" s="4"/>
    </row>
    <row r="33" spans="1:6">
      <c r="A33" s="3"/>
      <c r="B33" s="2"/>
      <c r="C33" s="18"/>
      <c r="D33" s="100">
        <f t="shared" si="0"/>
        <v>0</v>
      </c>
      <c r="E33" s="88" t="s">
        <v>45</v>
      </c>
      <c r="F33" s="4"/>
    </row>
    <row r="34" spans="1:6">
      <c r="A34" s="3" t="s">
        <v>10</v>
      </c>
      <c r="B34" s="2"/>
      <c r="C34" s="18"/>
      <c r="D34" s="100">
        <f t="shared" si="0"/>
        <v>0</v>
      </c>
      <c r="E34" s="88"/>
      <c r="F34" s="4"/>
    </row>
    <row r="35" spans="1:6">
      <c r="A35" s="3" t="s">
        <v>12</v>
      </c>
      <c r="B35" s="2"/>
      <c r="C35" s="18"/>
      <c r="D35" s="100">
        <f t="shared" si="0"/>
        <v>0</v>
      </c>
      <c r="E35" s="88"/>
      <c r="F35" s="4"/>
    </row>
    <row r="36" spans="1:6">
      <c r="A36" s="3" t="s">
        <v>13</v>
      </c>
      <c r="B36" s="2"/>
      <c r="C36" s="18"/>
      <c r="D36" s="100">
        <f t="shared" si="0"/>
        <v>0</v>
      </c>
      <c r="E36" s="88"/>
      <c r="F36" s="4"/>
    </row>
    <row r="37" spans="1:6">
      <c r="A37" s="11" t="s">
        <v>17</v>
      </c>
      <c r="B37" s="86"/>
      <c r="C37" s="85"/>
      <c r="D37" s="17">
        <f>SUM(D9:D13)</f>
        <v>0</v>
      </c>
      <c r="E37" s="17">
        <f>SUM(E9:E13)</f>
        <v>0</v>
      </c>
      <c r="F37" s="4"/>
    </row>
    <row r="38" spans="1:6">
      <c r="A38" s="21" t="s">
        <v>18</v>
      </c>
      <c r="B38" s="3"/>
      <c r="C38" s="16"/>
      <c r="D38" s="16">
        <f>SUM(D14:D36)</f>
        <v>0</v>
      </c>
      <c r="E38" s="16">
        <f>SUM(E14:E36)</f>
        <v>0</v>
      </c>
    </row>
    <row r="39" spans="1:6">
      <c r="A39" s="21" t="s">
        <v>24</v>
      </c>
      <c r="B39" s="3"/>
      <c r="C39" s="88"/>
      <c r="D39" s="16">
        <f>ROUNDUP((D38+D37)*(B39/100),0)</f>
        <v>0</v>
      </c>
      <c r="E39" s="88"/>
    </row>
    <row r="40" spans="1:6">
      <c r="A40" s="3" t="s">
        <v>23</v>
      </c>
      <c r="B40" s="3"/>
      <c r="C40" s="2"/>
      <c r="D40" s="102">
        <f>ROUNDUP((D37+D38)*(B40/100),0)</f>
        <v>0</v>
      </c>
      <c r="E40" s="88"/>
      <c r="F40" s="4"/>
    </row>
    <row r="41" spans="1:6">
      <c r="A41" s="11" t="s">
        <v>72</v>
      </c>
      <c r="B41" s="3"/>
      <c r="C41" s="3"/>
      <c r="D41" s="99">
        <f>SUM(D37:D40)</f>
        <v>0</v>
      </c>
      <c r="E41" s="99">
        <f>SUM(E37:E40)</f>
        <v>0</v>
      </c>
      <c r="F41" s="4"/>
    </row>
    <row r="42" spans="1:6" hidden="1">
      <c r="A42" s="3" t="s">
        <v>98</v>
      </c>
      <c r="B42" s="3"/>
      <c r="C42" s="3"/>
      <c r="D42" s="99">
        <f>D41+D44+D45-D40</f>
        <v>0</v>
      </c>
      <c r="E42" s="99">
        <f>E41+E44+E45-E40</f>
        <v>0</v>
      </c>
      <c r="F42" s="4"/>
    </row>
    <row r="43" spans="1:6">
      <c r="A43" s="11" t="s">
        <v>100</v>
      </c>
      <c r="B43" s="3"/>
      <c r="C43" s="3"/>
      <c r="D43" s="99">
        <f>SUM(D38:D40)</f>
        <v>0</v>
      </c>
      <c r="E43" s="99">
        <f>SUM(E38:E40)</f>
        <v>0</v>
      </c>
      <c r="F43" s="4"/>
    </row>
    <row r="44" spans="1:6" ht="15.75">
      <c r="A44" s="10" t="s">
        <v>20</v>
      </c>
      <c r="B44" s="3" t="s">
        <v>47</v>
      </c>
      <c r="C44" s="77" t="str">
        <f>IF(B44="yes",IF(D43&gt;999, IF((D43)&gt;1999,IF((D43)&gt;99999,IF((D43)&gt;999999,"6%","7%"),"8%"),100),50),"")</f>
        <v/>
      </c>
      <c r="D44" s="16">
        <f>ROUNDUP(IF(B44="yes", IF(D43&gt;999, IF((D43)&gt;1999,IF((D43)&gt;99999,IF((D43)&gt;999999,D43*0.06,D43*0.07), D43*0.08),100),50),0),0)</f>
        <v>0</v>
      </c>
      <c r="E44" s="16">
        <f>ROUNDUP(IF(B44="yes", IF(E43&gt;999, IF((E43)&gt;1999,IF((E43)&gt;99999,IF((E43)&gt;999999,E43*0.06,E43*0.07), E43*0.08),100),50),0),0)</f>
        <v>0</v>
      </c>
      <c r="F44" s="4"/>
    </row>
    <row r="45" spans="1:6" ht="15.75">
      <c r="A45" s="10" t="s">
        <v>21</v>
      </c>
      <c r="B45" s="3" t="s">
        <v>47</v>
      </c>
      <c r="C45" s="77" t="str">
        <f>IF(B45="yes",IF(D43&gt;999, IF((D43)&gt;1999,IF((D43)&gt;99999,IF((D43)&gt;999999,"7.5%","7.5%"),"7.5%"),150),75),"")</f>
        <v/>
      </c>
      <c r="D45" s="16">
        <f>ROUNDUP(IF(B45="Yes", IF((D41)&gt;1999,(D41)*0.075,IF((D41)&gt;999,150,75)),0),0)</f>
        <v>0</v>
      </c>
      <c r="E45" s="16">
        <f>ROUNDUP(IF(B45="Yes", IF((E41)&gt;1999,(E41)*0.075,IF((E41)&gt;999,150,75)),0),0)</f>
        <v>0</v>
      </c>
      <c r="F45" s="4"/>
    </row>
    <row r="46" spans="1:6" ht="15.75">
      <c r="A46" s="89"/>
      <c r="B46" s="4"/>
      <c r="C46" s="90"/>
      <c r="D46" s="91"/>
      <c r="E46" s="90"/>
      <c r="F46" s="4"/>
    </row>
    <row r="47" spans="1:6" ht="15.75">
      <c r="A47" s="5" t="s">
        <v>14</v>
      </c>
      <c r="B47" s="4"/>
      <c r="C47" s="4"/>
      <c r="D47" s="45">
        <f>ROUNDUP(D42+D40,0)</f>
        <v>0</v>
      </c>
    </row>
    <row r="48" spans="1:6" ht="15.75">
      <c r="A48" s="5" t="s">
        <v>15</v>
      </c>
      <c r="B48" s="73" t="s">
        <v>85</v>
      </c>
      <c r="C48" s="4"/>
      <c r="D48" s="4"/>
      <c r="E48" s="46">
        <f>E41+E44+E45</f>
        <v>0</v>
      </c>
    </row>
    <row r="49" spans="1:4">
      <c r="A49" s="4"/>
      <c r="B49" s="4"/>
      <c r="C49" s="4"/>
      <c r="D49" s="4"/>
    </row>
  </sheetData>
  <mergeCells count="4">
    <mergeCell ref="A1:E1"/>
    <mergeCell ref="B2:D2"/>
    <mergeCell ref="B3:D3"/>
    <mergeCell ref="B5:E7"/>
  </mergeCells>
  <conditionalFormatting sqref="B43:B44">
    <cfRule type="cellIs" dxfId="23" priority="21" operator="equal">
      <formula>"none"</formula>
    </cfRule>
  </conditionalFormatting>
  <conditionalFormatting sqref="B34:B36 B40">
    <cfRule type="cellIs" dxfId="22" priority="20" operator="lessThan">
      <formula>1</formula>
    </cfRule>
  </conditionalFormatting>
  <conditionalFormatting sqref="B39">
    <cfRule type="cellIs" dxfId="21" priority="19" operator="lessThan">
      <formula>0.001</formula>
    </cfRule>
  </conditionalFormatting>
  <conditionalFormatting sqref="B44:B46">
    <cfRule type="cellIs" dxfId="20" priority="18" operator="equal">
      <formula>"none"</formula>
    </cfRule>
  </conditionalFormatting>
  <conditionalFormatting sqref="B34:B36 B40">
    <cfRule type="cellIs" dxfId="19" priority="17" operator="lessThan">
      <formula>1</formula>
    </cfRule>
  </conditionalFormatting>
  <conditionalFormatting sqref="B39">
    <cfRule type="cellIs" dxfId="18" priority="16" operator="lessThan">
      <formula>0.001</formula>
    </cfRule>
  </conditionalFormatting>
  <conditionalFormatting sqref="B44">
    <cfRule type="cellIs" dxfId="17" priority="15" operator="equal">
      <formula>"none"</formula>
    </cfRule>
  </conditionalFormatting>
  <conditionalFormatting sqref="B45">
    <cfRule type="cellIs" dxfId="16" priority="14" operator="equal">
      <formula>"none"</formula>
    </cfRule>
  </conditionalFormatting>
  <conditionalFormatting sqref="B43:B44">
    <cfRule type="cellIs" dxfId="15" priority="13" operator="equal">
      <formula>"none"</formula>
    </cfRule>
  </conditionalFormatting>
  <conditionalFormatting sqref="B34:B36 B40">
    <cfRule type="cellIs" dxfId="14" priority="12" operator="lessThan">
      <formula>1</formula>
    </cfRule>
  </conditionalFormatting>
  <conditionalFormatting sqref="B39">
    <cfRule type="cellIs" dxfId="13" priority="11" operator="lessThan">
      <formula>0.001</formula>
    </cfRule>
  </conditionalFormatting>
  <conditionalFormatting sqref="B44:B46">
    <cfRule type="cellIs" dxfId="12" priority="10" operator="equal">
      <formula>"none"</formula>
    </cfRule>
  </conditionalFormatting>
  <conditionalFormatting sqref="B34:B36 B40">
    <cfRule type="cellIs" dxfId="11" priority="9" operator="lessThan">
      <formula>1</formula>
    </cfRule>
  </conditionalFormatting>
  <conditionalFormatting sqref="B39">
    <cfRule type="cellIs" dxfId="10" priority="8" operator="lessThan">
      <formula>0.001</formula>
    </cfRule>
  </conditionalFormatting>
  <conditionalFormatting sqref="B44">
    <cfRule type="cellIs" dxfId="9" priority="7" operator="equal">
      <formula>"none"</formula>
    </cfRule>
  </conditionalFormatting>
  <conditionalFormatting sqref="B45">
    <cfRule type="cellIs" dxfId="8" priority="6" operator="equal">
      <formula>"none"</formula>
    </cfRule>
  </conditionalFormatting>
  <conditionalFormatting sqref="B44:B46">
    <cfRule type="cellIs" dxfId="7" priority="5" operator="equal">
      <formula>"none"</formula>
    </cfRule>
  </conditionalFormatting>
  <conditionalFormatting sqref="B34:B36 B40">
    <cfRule type="cellIs" dxfId="6" priority="4" operator="lessThan">
      <formula>1</formula>
    </cfRule>
  </conditionalFormatting>
  <conditionalFormatting sqref="B39">
    <cfRule type="cellIs" dxfId="5" priority="3" operator="lessThan">
      <formula>0.001</formula>
    </cfRule>
  </conditionalFormatting>
  <conditionalFormatting sqref="B44">
    <cfRule type="cellIs" dxfId="4" priority="2" operator="equal">
      <formula>"none"</formula>
    </cfRule>
  </conditionalFormatting>
  <conditionalFormatting sqref="B45">
    <cfRule type="cellIs" dxfId="3" priority="1" operator="equal">
      <formula>"none"</formula>
    </cfRule>
  </conditionalFormatting>
  <dataValidations disablePrompts="1" count="2">
    <dataValidation type="list" allowBlank="1" showInputMessage="1" showErrorMessage="1" sqref="B44:B45">
      <formula1>"Yes,No"</formula1>
    </dataValidation>
    <dataValidation type="decimal" allowBlank="1" showInputMessage="1" showErrorMessage="1" sqref="B39:B40">
      <formula1>0</formula1>
      <formula2>100</formula2>
    </dataValidation>
  </dataValidations>
  <pageMargins left="0.7" right="0.7" top="0.5" bottom="0.5" header="0.3" footer="0.3"/>
  <pageSetup orientation="portrait" r:id="rId1"/>
  <headerFooter>
    <oddHeader>&amp;R&amp;7updated 07-05-2012</oddHeader>
    <oddFooter>&amp;C&amp;8&amp;A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N46"/>
  <sheetViews>
    <sheetView tabSelected="1" showRuler="0" view="pageLayout" topLeftCell="A25" zoomScaleNormal="100" workbookViewId="0">
      <selection activeCell="J47" sqref="J47"/>
    </sheetView>
  </sheetViews>
  <sheetFormatPr defaultRowHeight="15"/>
  <cols>
    <col min="1" max="1" width="4.5703125" style="49" customWidth="1"/>
    <col min="2" max="3" width="5.85546875" style="49" customWidth="1"/>
    <col min="4" max="4" width="3.85546875" style="49" customWidth="1"/>
    <col min="5" max="6" width="9.140625" style="49"/>
    <col min="7" max="7" width="7.42578125" style="49" customWidth="1"/>
    <col min="8" max="8" width="14" style="49" customWidth="1"/>
    <col min="9" max="9" width="1.42578125" style="49" customWidth="1"/>
    <col min="10" max="10" width="12.28515625" style="49" customWidth="1"/>
    <col min="11" max="11" width="2.28515625" style="49" customWidth="1"/>
    <col min="12" max="12" width="14" style="49" customWidth="1"/>
    <col min="13" max="16384" width="9.140625" style="49"/>
  </cols>
  <sheetData>
    <row r="3" spans="1:14">
      <c r="M3" s="50"/>
    </row>
    <row r="4" spans="1:14">
      <c r="M4" s="51"/>
    </row>
    <row r="5" spans="1:14">
      <c r="J5" s="196" t="str">
        <f>'Customer Project Authorization'!$J$5</f>
        <v>Facilities Management</v>
      </c>
      <c r="K5" s="196"/>
      <c r="L5" s="196"/>
      <c r="N5" s="50"/>
    </row>
    <row r="6" spans="1:14">
      <c r="N6" s="50"/>
    </row>
    <row r="7" spans="1:14" ht="15.75">
      <c r="A7" s="52"/>
      <c r="E7" s="68" t="s">
        <v>82</v>
      </c>
      <c r="F7" s="68"/>
      <c r="G7" s="68"/>
      <c r="H7" s="68"/>
      <c r="I7" s="49" t="s">
        <v>73</v>
      </c>
      <c r="J7" s="49">
        <v>1</v>
      </c>
    </row>
    <row r="8" spans="1:14" ht="15.75">
      <c r="A8" s="53"/>
      <c r="E8" s="68" t="s">
        <v>83</v>
      </c>
      <c r="F8" s="68"/>
      <c r="G8" s="68"/>
      <c r="H8" s="70"/>
    </row>
    <row r="9" spans="1:14">
      <c r="B9" s="49" t="s">
        <v>68</v>
      </c>
      <c r="C9" s="200" t="s">
        <v>142</v>
      </c>
      <c r="D9" s="200"/>
      <c r="E9" s="196" t="str">
        <f>'Customer Project Authorization'!$E$8</f>
        <v xml:space="preserve"> </v>
      </c>
      <c r="F9" s="196"/>
      <c r="G9" s="196"/>
      <c r="H9" s="196"/>
      <c r="I9" s="196"/>
      <c r="J9" s="196"/>
      <c r="K9" s="63"/>
    </row>
    <row r="11" spans="1:14">
      <c r="B11" s="49" t="s">
        <v>69</v>
      </c>
      <c r="D11" s="205">
        <f>'Cost Estimate FM-103'!$B$3</f>
        <v>0</v>
      </c>
      <c r="E11" s="205"/>
      <c r="F11" s="205"/>
      <c r="G11" s="183"/>
      <c r="H11" s="183"/>
      <c r="I11" s="183"/>
    </row>
    <row r="12" spans="1:14">
      <c r="D12" s="64" t="s">
        <v>70</v>
      </c>
      <c r="E12" s="64"/>
    </row>
    <row r="13" spans="1:14">
      <c r="B13" s="49" t="s">
        <v>67</v>
      </c>
      <c r="D13" s="206"/>
      <c r="E13" s="196"/>
    </row>
    <row r="14" spans="1:14" ht="15.75" thickBot="1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4">
      <c r="B15" s="196" t="s">
        <v>66</v>
      </c>
      <c r="C15" s="196"/>
      <c r="D15" s="196"/>
      <c r="E15" s="185" t="str">
        <f>'Cost Estimate FM-103'!$B$4</f>
        <v>R</v>
      </c>
      <c r="F15" s="57"/>
      <c r="G15" s="57"/>
    </row>
    <row r="17" spans="2:12">
      <c r="B17" s="49" t="s">
        <v>0</v>
      </c>
      <c r="D17" s="204">
        <f>'Cost Estimate FM-103'!$B$2</f>
        <v>0</v>
      </c>
      <c r="E17" s="204"/>
      <c r="F17" s="204"/>
      <c r="G17" s="204"/>
      <c r="H17" s="64" t="s">
        <v>74</v>
      </c>
      <c r="I17" s="63" t="s">
        <v>75</v>
      </c>
      <c r="K17" s="49" t="s">
        <v>76</v>
      </c>
      <c r="L17" s="67">
        <f>'Cost Estimate FM-103'!$D$46</f>
        <v>0</v>
      </c>
    </row>
    <row r="18" spans="2:12">
      <c r="L18" s="65"/>
    </row>
    <row r="19" spans="2:12">
      <c r="B19" s="59" t="s">
        <v>77</v>
      </c>
      <c r="K19" s="49" t="s">
        <v>76</v>
      </c>
      <c r="L19" s="67"/>
    </row>
    <row r="20" spans="2:12">
      <c r="K20" s="49" t="s">
        <v>76</v>
      </c>
      <c r="L20" s="65"/>
    </row>
    <row r="21" spans="2:12">
      <c r="B21" s="59"/>
      <c r="C21" s="59"/>
      <c r="K21" s="49" t="s">
        <v>76</v>
      </c>
      <c r="L21" s="65"/>
    </row>
    <row r="22" spans="2:12">
      <c r="K22" s="49" t="s">
        <v>76</v>
      </c>
      <c r="L22" s="65"/>
    </row>
    <row r="23" spans="2:12">
      <c r="J23" s="62"/>
      <c r="K23" s="49" t="s">
        <v>76</v>
      </c>
      <c r="L23" s="65"/>
    </row>
    <row r="24" spans="2:12">
      <c r="K24" s="49" t="s">
        <v>76</v>
      </c>
      <c r="L24" s="65"/>
    </row>
    <row r="25" spans="2:12">
      <c r="J25" s="62"/>
      <c r="K25" s="49" t="s">
        <v>76</v>
      </c>
      <c r="L25" s="65"/>
    </row>
    <row r="26" spans="2:12" ht="15.75" thickBot="1">
      <c r="B26" s="54"/>
      <c r="C26" s="54"/>
      <c r="D26" s="54"/>
      <c r="E26" s="54"/>
      <c r="F26" s="54"/>
      <c r="G26" s="54"/>
      <c r="H26" s="54"/>
      <c r="I26" s="54"/>
      <c r="J26" s="54"/>
      <c r="K26" s="54" t="s">
        <v>76</v>
      </c>
      <c r="L26" s="66"/>
    </row>
    <row r="27" spans="2:12">
      <c r="B27" s="49" t="s">
        <v>78</v>
      </c>
      <c r="L27" s="65"/>
    </row>
    <row r="28" spans="2:12">
      <c r="B28" s="49" t="s">
        <v>79</v>
      </c>
      <c r="L28" s="65">
        <f>SUM(L19:L27)</f>
        <v>0</v>
      </c>
    </row>
    <row r="29" spans="2:12">
      <c r="L29" s="65"/>
    </row>
    <row r="30" spans="2:12" ht="15.75" thickBot="1">
      <c r="B30" s="54" t="s">
        <v>80</v>
      </c>
      <c r="C30" s="54"/>
      <c r="D30" s="54"/>
      <c r="E30" s="54"/>
      <c r="F30" s="54"/>
      <c r="G30" s="54"/>
      <c r="H30" s="54"/>
      <c r="I30" s="54"/>
      <c r="J30" s="54"/>
      <c r="K30" s="54"/>
      <c r="L30" s="66">
        <f>L17+L28</f>
        <v>0</v>
      </c>
    </row>
    <row r="31" spans="2:12">
      <c r="B31" s="49" t="s">
        <v>52</v>
      </c>
      <c r="J31" s="49" t="s">
        <v>53</v>
      </c>
    </row>
    <row r="32" spans="2:12">
      <c r="F32" s="55" t="s">
        <v>54</v>
      </c>
    </row>
    <row r="33" spans="2:12">
      <c r="B33" s="49" t="s">
        <v>52</v>
      </c>
      <c r="J33" s="49" t="s">
        <v>53</v>
      </c>
    </row>
    <row r="34" spans="2:12">
      <c r="F34" s="55" t="s">
        <v>55</v>
      </c>
    </row>
    <row r="35" spans="2:12">
      <c r="B35" s="49" t="s">
        <v>52</v>
      </c>
      <c r="J35" s="49" t="s">
        <v>53</v>
      </c>
    </row>
    <row r="36" spans="2:12">
      <c r="F36" s="55" t="s">
        <v>56</v>
      </c>
    </row>
    <row r="38" spans="2:12" ht="15.75" thickBot="1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49" t="s">
        <v>57</v>
      </c>
    </row>
    <row r="40" spans="2:12">
      <c r="B40" s="49" t="s">
        <v>58</v>
      </c>
    </row>
    <row r="41" spans="2:12">
      <c r="B41" s="49" t="s">
        <v>59</v>
      </c>
    </row>
    <row r="42" spans="2:12">
      <c r="B42" s="49" t="s">
        <v>60</v>
      </c>
    </row>
    <row r="43" spans="2:12">
      <c r="B43" s="63" t="s">
        <v>61</v>
      </c>
      <c r="C43" s="63"/>
    </row>
    <row r="44" spans="2:12">
      <c r="B44" s="49" t="s">
        <v>62</v>
      </c>
      <c r="H44" s="188" t="s">
        <v>63</v>
      </c>
      <c r="I44" s="188"/>
      <c r="J44" s="189"/>
      <c r="K44" s="189"/>
    </row>
    <row r="45" spans="2:12">
      <c r="H45" s="188" t="s">
        <v>64</v>
      </c>
      <c r="I45" s="188"/>
      <c r="J45" s="189"/>
      <c r="K45" s="189"/>
    </row>
    <row r="46" spans="2:12">
      <c r="D46" s="59" t="s">
        <v>87</v>
      </c>
      <c r="H46" s="188" t="s">
        <v>65</v>
      </c>
      <c r="I46" s="188"/>
      <c r="J46" s="189"/>
      <c r="K46" s="189"/>
    </row>
  </sheetData>
  <mergeCells count="7">
    <mergeCell ref="D17:G17"/>
    <mergeCell ref="J5:L5"/>
    <mergeCell ref="E9:J9"/>
    <mergeCell ref="D11:F11"/>
    <mergeCell ref="D13:E13"/>
    <mergeCell ref="B15:D15"/>
    <mergeCell ref="C9:D9"/>
  </mergeCells>
  <dataValidations disablePrompts="1" count="2">
    <dataValidation type="list" allowBlank="1" showInputMessage="1" showErrorMessage="1" sqref="J5:K5">
      <formula1>"Facilities Management,Construction Services"</formula1>
    </dataValidation>
    <dataValidation type="list" allowBlank="1" showInputMessage="1" showErrorMessage="1" sqref="C9">
      <formula1>"Dr.,Mr., Mrs., Ms., Miss, VP, Dean,"</formula1>
    </dataValidation>
  </dataValidations>
  <pageMargins left="0.7" right="0.7" top="0.75" bottom="0.5" header="0.3" footer="0.3"/>
  <pageSetup orientation="portrait" r:id="rId1"/>
  <headerFooter>
    <oddHeader>&amp;R&amp;7WMU</oddHeader>
    <oddFooter>&amp;C&amp;8&amp;A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N50"/>
  <sheetViews>
    <sheetView topLeftCell="B1" workbookViewId="0">
      <selection activeCell="M8" sqref="M8"/>
    </sheetView>
  </sheetViews>
  <sheetFormatPr defaultRowHeight="15"/>
  <cols>
    <col min="1" max="1" width="1.7109375" hidden="1" customWidth="1"/>
    <col min="2" max="2" width="1.28515625" customWidth="1"/>
    <col min="3" max="3" width="8.140625" customWidth="1"/>
    <col min="5" max="5" width="8.28515625" customWidth="1"/>
    <col min="9" max="9" width="11.5703125" customWidth="1"/>
    <col min="10" max="10" width="1.28515625" customWidth="1"/>
    <col min="11" max="11" width="6.85546875" customWidth="1"/>
    <col min="12" max="12" width="8" customWidth="1"/>
    <col min="13" max="13" width="16.7109375" customWidth="1"/>
    <col min="14" max="14" width="4.5703125" hidden="1" customWidth="1"/>
  </cols>
  <sheetData>
    <row r="1" spans="3:14">
      <c r="G1" s="4"/>
      <c r="H1" s="4"/>
      <c r="I1" s="4"/>
      <c r="J1" s="4"/>
    </row>
    <row r="2" spans="3:14" ht="15.75">
      <c r="G2" s="160" t="s">
        <v>88</v>
      </c>
      <c r="H2" s="160"/>
      <c r="I2" s="160"/>
    </row>
    <row r="3" spans="3:14">
      <c r="C3" s="24"/>
      <c r="D3" s="25"/>
      <c r="E3" s="25"/>
      <c r="F3" s="25"/>
      <c r="G3" s="71"/>
      <c r="H3" s="71"/>
      <c r="I3" s="72"/>
      <c r="J3" s="24"/>
      <c r="K3" s="25"/>
      <c r="L3" s="25"/>
      <c r="M3" s="26"/>
      <c r="N3" s="26"/>
    </row>
    <row r="4" spans="3:14">
      <c r="C4" s="27" t="s">
        <v>48</v>
      </c>
      <c r="D4" s="167" t="str">
        <f xml:space="preserve"> 'Cost Estimate FM-103'!$B$4</f>
        <v>R</v>
      </c>
      <c r="E4" s="114"/>
      <c r="F4" s="108"/>
      <c r="G4" s="108"/>
      <c r="H4" s="108"/>
      <c r="I4" s="111"/>
      <c r="J4" s="30" t="s">
        <v>25</v>
      </c>
      <c r="K4" s="31"/>
      <c r="L4" s="4"/>
      <c r="M4" s="132"/>
      <c r="N4" s="32"/>
    </row>
    <row r="5" spans="3:14">
      <c r="C5" s="229"/>
      <c r="D5" s="230"/>
      <c r="E5" s="230"/>
      <c r="F5" s="230"/>
      <c r="G5" s="230"/>
      <c r="H5" s="230"/>
      <c r="I5" s="231"/>
      <c r="J5" s="33" t="s">
        <v>26</v>
      </c>
      <c r="K5" s="31"/>
      <c r="L5" s="29"/>
      <c r="M5" s="133">
        <f xml:space="preserve"> 'Cost Estimate FM-103'!$E$40</f>
        <v>0</v>
      </c>
      <c r="N5" s="32"/>
    </row>
    <row r="6" spans="3:14">
      <c r="C6" s="177" t="s">
        <v>27</v>
      </c>
      <c r="D6" s="29"/>
      <c r="E6" s="232">
        <f xml:space="preserve"> 'Cost Estimate FM-103'!$B$2</f>
        <v>0</v>
      </c>
      <c r="F6" s="232"/>
      <c r="G6" s="232"/>
      <c r="H6" s="232"/>
      <c r="I6" s="233"/>
      <c r="J6" s="215"/>
      <c r="K6" s="216"/>
      <c r="L6" s="216"/>
      <c r="M6" s="134"/>
      <c r="N6" s="32"/>
    </row>
    <row r="7" spans="3:14">
      <c r="C7" s="217"/>
      <c r="D7" s="214"/>
      <c r="E7" s="213"/>
      <c r="F7" s="213"/>
      <c r="G7" s="213"/>
      <c r="H7" s="213"/>
      <c r="I7" s="234"/>
      <c r="J7" s="33" t="s">
        <v>28</v>
      </c>
      <c r="K7" s="31"/>
      <c r="L7" s="29"/>
      <c r="M7" s="133">
        <f xml:space="preserve"> 'Cost Estimate FM-103'!$E$43</f>
        <v>0</v>
      </c>
      <c r="N7" s="32"/>
    </row>
    <row r="8" spans="3:14">
      <c r="C8" s="235" t="s">
        <v>29</v>
      </c>
      <c r="D8" s="236"/>
      <c r="E8" s="236"/>
      <c r="F8" s="236"/>
      <c r="G8" s="236"/>
      <c r="H8" s="236"/>
      <c r="I8" s="237"/>
      <c r="J8" s="238" t="s">
        <v>30</v>
      </c>
      <c r="K8" s="239"/>
      <c r="L8" s="239"/>
      <c r="M8" s="133">
        <f xml:space="preserve"> 'Cost Estimate FM-103'!$E$44</f>
        <v>0</v>
      </c>
      <c r="N8" s="32"/>
    </row>
    <row r="9" spans="3:14">
      <c r="C9" s="27"/>
      <c r="D9" s="29" t="s">
        <v>31</v>
      </c>
      <c r="E9" s="29"/>
      <c r="F9" s="29"/>
      <c r="G9" s="214"/>
      <c r="H9" s="214"/>
      <c r="I9" s="28"/>
      <c r="J9" s="215"/>
      <c r="K9" s="216"/>
      <c r="L9" s="216"/>
      <c r="M9" s="134"/>
      <c r="N9" s="32"/>
    </row>
    <row r="10" spans="3:14">
      <c r="C10" s="27"/>
      <c r="D10" s="208" t="s">
        <v>32</v>
      </c>
      <c r="E10" s="208"/>
      <c r="F10" s="112"/>
      <c r="G10" s="110"/>
      <c r="H10" s="38"/>
      <c r="I10" s="29"/>
      <c r="J10" s="222"/>
      <c r="K10" s="223"/>
      <c r="L10" s="223"/>
      <c r="M10" s="135"/>
      <c r="N10" s="32"/>
    </row>
    <row r="11" spans="3:14">
      <c r="C11" s="27"/>
      <c r="D11" s="29" t="s">
        <v>33</v>
      </c>
      <c r="E11" s="39"/>
      <c r="F11" s="39"/>
      <c r="G11" s="35"/>
      <c r="H11" s="35"/>
      <c r="I11" s="29"/>
      <c r="J11" s="224" t="s">
        <v>34</v>
      </c>
      <c r="K11" s="225"/>
      <c r="L11" s="225"/>
      <c r="M11" s="133">
        <f xml:space="preserve"> 'Cost Estimate FM-103'!$E$47</f>
        <v>0</v>
      </c>
      <c r="N11" s="32"/>
    </row>
    <row r="12" spans="3:14">
      <c r="C12" s="27"/>
      <c r="D12" s="29" t="s">
        <v>35</v>
      </c>
      <c r="E12" s="40"/>
      <c r="F12" s="40"/>
      <c r="G12" s="115"/>
      <c r="H12" s="35"/>
      <c r="I12" s="29"/>
      <c r="J12" s="226" t="s">
        <v>103</v>
      </c>
      <c r="K12" s="227"/>
      <c r="L12" s="227"/>
      <c r="M12" s="228"/>
      <c r="N12" s="32"/>
    </row>
    <row r="13" spans="3:14">
      <c r="C13" s="34"/>
      <c r="D13" s="35"/>
      <c r="E13" s="35"/>
      <c r="F13" s="35"/>
      <c r="G13" s="35"/>
      <c r="H13" s="35"/>
      <c r="I13" s="35"/>
      <c r="J13" s="217"/>
      <c r="K13" s="214"/>
      <c r="L13" s="214"/>
      <c r="M13" s="218"/>
      <c r="N13" s="36"/>
    </row>
    <row r="14" spans="3:14">
      <c r="C14" s="116" t="s">
        <v>36</v>
      </c>
      <c r="D14" s="37"/>
      <c r="E14" s="29"/>
      <c r="F14" s="29"/>
      <c r="G14" s="29"/>
      <c r="H14" s="29"/>
      <c r="I14" s="29"/>
      <c r="J14" s="37"/>
      <c r="K14" s="37"/>
      <c r="L14" s="37"/>
      <c r="M14" s="41"/>
      <c r="N14" s="41"/>
    </row>
    <row r="15" spans="3:14">
      <c r="C15" s="159"/>
      <c r="D15" s="147" t="s">
        <v>37</v>
      </c>
      <c r="E15" s="148" t="s">
        <v>38</v>
      </c>
      <c r="F15" s="148"/>
      <c r="G15" s="148" t="s">
        <v>39</v>
      </c>
      <c r="H15" s="149" t="s">
        <v>40</v>
      </c>
      <c r="I15" s="148" t="s">
        <v>41</v>
      </c>
      <c r="J15" s="148"/>
      <c r="K15" s="150" t="s">
        <v>42</v>
      </c>
      <c r="L15" s="151" t="s">
        <v>43</v>
      </c>
      <c r="M15" s="152" t="s">
        <v>44</v>
      </c>
      <c r="N15" s="32"/>
    </row>
    <row r="16" spans="3:14">
      <c r="C16" s="27"/>
      <c r="D16" s="94"/>
      <c r="E16" s="94"/>
      <c r="F16" s="94"/>
      <c r="G16" s="35"/>
      <c r="H16" s="35"/>
      <c r="I16" s="219"/>
      <c r="J16" s="219"/>
      <c r="K16" s="96"/>
      <c r="L16" s="96">
        <v>0</v>
      </c>
      <c r="M16" s="136"/>
      <c r="N16" s="32"/>
    </row>
    <row r="17" spans="3:14">
      <c r="C17" s="27"/>
      <c r="D17" s="117"/>
      <c r="E17" s="117"/>
      <c r="F17" s="117"/>
      <c r="G17" s="118"/>
      <c r="H17" s="118"/>
      <c r="I17" s="220"/>
      <c r="J17" s="220"/>
      <c r="K17" s="119"/>
      <c r="L17" s="120">
        <v>0</v>
      </c>
      <c r="M17" s="137"/>
      <c r="N17" s="32"/>
    </row>
    <row r="18" spans="3:14">
      <c r="C18" s="27"/>
      <c r="D18" s="121"/>
      <c r="E18" s="95"/>
      <c r="F18" s="95"/>
      <c r="G18" s="38"/>
      <c r="H18" s="38"/>
      <c r="I18" s="221"/>
      <c r="J18" s="221"/>
      <c r="K18" s="120"/>
      <c r="L18" s="120" t="s">
        <v>76</v>
      </c>
      <c r="M18" s="138"/>
      <c r="N18" s="32"/>
    </row>
    <row r="19" spans="3:14">
      <c r="C19" s="27"/>
      <c r="D19" s="95"/>
      <c r="E19" s="95"/>
      <c r="F19" s="95"/>
      <c r="G19" s="38"/>
      <c r="H19" s="38"/>
      <c r="I19" s="221"/>
      <c r="J19" s="221"/>
      <c r="K19" s="120"/>
      <c r="L19" s="120" t="s">
        <v>76</v>
      </c>
      <c r="M19" s="138"/>
      <c r="N19" s="32"/>
    </row>
    <row r="20" spans="3:14">
      <c r="C20" s="27"/>
      <c r="D20" s="122"/>
      <c r="E20" s="122"/>
      <c r="F20" s="122"/>
      <c r="G20" s="29"/>
      <c r="H20" s="29"/>
      <c r="I20" s="123"/>
      <c r="J20" s="123"/>
      <c r="K20" s="124"/>
      <c r="L20" s="124"/>
      <c r="M20" s="139"/>
      <c r="N20" s="32"/>
    </row>
    <row r="21" spans="3:14">
      <c r="C21" s="43" t="s">
        <v>104</v>
      </c>
      <c r="D21" s="122"/>
      <c r="E21" s="122"/>
      <c r="F21" s="122"/>
      <c r="G21" s="29"/>
      <c r="H21" s="29"/>
      <c r="I21" s="29"/>
      <c r="J21" s="29"/>
      <c r="K21" s="124"/>
      <c r="L21" s="124"/>
      <c r="M21" s="139"/>
      <c r="N21" s="32"/>
    </row>
    <row r="22" spans="3:14" ht="16.5">
      <c r="C22" s="157"/>
      <c r="D22" s="153" t="s">
        <v>105</v>
      </c>
      <c r="E22" s="153"/>
      <c r="F22" s="153" t="s">
        <v>106</v>
      </c>
      <c r="G22" s="154" t="s">
        <v>107</v>
      </c>
      <c r="H22" s="154"/>
      <c r="I22" s="154" t="s">
        <v>108</v>
      </c>
      <c r="J22" s="154"/>
      <c r="K22" s="155" t="s">
        <v>109</v>
      </c>
      <c r="L22" s="156"/>
      <c r="M22" s="158"/>
      <c r="N22" s="32"/>
    </row>
    <row r="23" spans="3:14">
      <c r="C23" s="125"/>
      <c r="D23" s="126" t="s">
        <v>110</v>
      </c>
      <c r="E23" s="126"/>
      <c r="F23" s="7"/>
      <c r="G23" s="209" t="s">
        <v>111</v>
      </c>
      <c r="H23" s="209"/>
      <c r="I23" s="210"/>
      <c r="J23" s="211"/>
      <c r="K23" s="210"/>
      <c r="L23" s="211"/>
      <c r="M23" s="32"/>
      <c r="N23" s="127"/>
    </row>
    <row r="24" spans="3:14">
      <c r="C24" s="125"/>
      <c r="D24" s="126" t="s">
        <v>112</v>
      </c>
      <c r="E24" s="126"/>
      <c r="F24" s="7"/>
      <c r="G24" s="209" t="s">
        <v>113</v>
      </c>
      <c r="H24" s="209"/>
      <c r="I24" s="210"/>
      <c r="J24" s="211"/>
      <c r="K24" s="210"/>
      <c r="L24" s="211"/>
      <c r="M24" s="32"/>
      <c r="N24" s="127"/>
    </row>
    <row r="25" spans="3:14">
      <c r="C25" s="125"/>
      <c r="D25" s="126" t="s">
        <v>114</v>
      </c>
      <c r="E25" s="126"/>
      <c r="F25" s="7"/>
      <c r="G25" s="209" t="s">
        <v>115</v>
      </c>
      <c r="H25" s="209"/>
      <c r="I25" s="210"/>
      <c r="J25" s="211"/>
      <c r="K25" s="210"/>
      <c r="L25" s="211"/>
      <c r="M25" s="32"/>
      <c r="N25" s="127"/>
    </row>
    <row r="26" spans="3:14">
      <c r="C26" s="125"/>
      <c r="D26" s="126" t="s">
        <v>116</v>
      </c>
      <c r="E26" s="126"/>
      <c r="F26" s="7"/>
      <c r="G26" s="209" t="s">
        <v>117</v>
      </c>
      <c r="H26" s="209"/>
      <c r="I26" s="210"/>
      <c r="J26" s="211"/>
      <c r="K26" s="210"/>
      <c r="L26" s="211"/>
      <c r="M26" s="32"/>
      <c r="N26" s="127"/>
    </row>
    <row r="27" spans="3:14">
      <c r="C27" s="125"/>
      <c r="D27" s="126" t="s">
        <v>118</v>
      </c>
      <c r="E27" s="126"/>
      <c r="F27" s="7"/>
      <c r="G27" s="209" t="s">
        <v>119</v>
      </c>
      <c r="H27" s="209"/>
      <c r="I27" s="211"/>
      <c r="J27" s="211"/>
      <c r="K27" s="211"/>
      <c r="L27" s="211"/>
      <c r="M27" s="32"/>
      <c r="N27" s="127"/>
    </row>
    <row r="28" spans="3:14">
      <c r="C28" s="125"/>
      <c r="D28" s="126" t="s">
        <v>120</v>
      </c>
      <c r="E28" s="126"/>
      <c r="F28" s="7"/>
      <c r="G28" s="209" t="s">
        <v>121</v>
      </c>
      <c r="H28" s="209"/>
      <c r="I28" s="210"/>
      <c r="J28" s="211"/>
      <c r="K28" s="210"/>
      <c r="L28" s="211"/>
      <c r="M28" s="32"/>
      <c r="N28" s="127"/>
    </row>
    <row r="29" spans="3:14">
      <c r="C29" s="125"/>
      <c r="D29" s="126" t="s">
        <v>122</v>
      </c>
      <c r="E29" s="126"/>
      <c r="F29" s="7"/>
      <c r="G29" s="209" t="s">
        <v>123</v>
      </c>
      <c r="H29" s="209"/>
      <c r="I29" s="210"/>
      <c r="J29" s="211"/>
      <c r="K29" s="210"/>
      <c r="L29" s="211"/>
      <c r="M29" s="32"/>
      <c r="N29" s="127"/>
    </row>
    <row r="30" spans="3:14">
      <c r="C30" s="125"/>
      <c r="D30" s="126" t="s">
        <v>124</v>
      </c>
      <c r="E30" s="126"/>
      <c r="F30" s="7"/>
      <c r="G30" s="209" t="s">
        <v>125</v>
      </c>
      <c r="H30" s="209"/>
      <c r="I30" s="210"/>
      <c r="J30" s="211"/>
      <c r="K30" s="210"/>
      <c r="L30" s="211"/>
      <c r="M30" s="32"/>
      <c r="N30" s="127"/>
    </row>
    <row r="31" spans="3:14">
      <c r="C31" s="125"/>
      <c r="D31" s="126" t="s">
        <v>126</v>
      </c>
      <c r="E31" s="126"/>
      <c r="F31" s="7"/>
      <c r="G31" s="209" t="s">
        <v>127</v>
      </c>
      <c r="H31" s="209"/>
      <c r="I31" s="211"/>
      <c r="J31" s="211"/>
      <c r="K31" s="211"/>
      <c r="L31" s="211"/>
      <c r="M31" s="32"/>
      <c r="N31" s="127"/>
    </row>
    <row r="32" spans="3:14">
      <c r="C32" s="125"/>
      <c r="D32" s="126" t="s">
        <v>128</v>
      </c>
      <c r="E32" s="126" t="s">
        <v>129</v>
      </c>
      <c r="F32" s="7"/>
      <c r="G32" s="209" t="s">
        <v>130</v>
      </c>
      <c r="H32" s="209"/>
      <c r="I32" s="210"/>
      <c r="J32" s="211"/>
      <c r="K32" s="210"/>
      <c r="L32" s="211"/>
      <c r="M32" s="32"/>
      <c r="N32" s="127"/>
    </row>
    <row r="33" spans="3:14">
      <c r="C33" s="125"/>
      <c r="D33" s="126" t="s">
        <v>131</v>
      </c>
      <c r="E33" s="126"/>
      <c r="F33" s="7"/>
      <c r="G33" s="209" t="s">
        <v>111</v>
      </c>
      <c r="H33" s="209"/>
      <c r="I33" s="210"/>
      <c r="J33" s="211"/>
      <c r="K33" s="210"/>
      <c r="L33" s="211"/>
      <c r="M33" s="32"/>
      <c r="N33" s="127"/>
    </row>
    <row r="34" spans="3:14">
      <c r="C34" s="125"/>
      <c r="D34" s="209" t="s">
        <v>132</v>
      </c>
      <c r="E34" s="209"/>
      <c r="F34" s="7"/>
      <c r="G34" s="209" t="s">
        <v>111</v>
      </c>
      <c r="H34" s="209"/>
      <c r="I34" s="210"/>
      <c r="J34" s="211"/>
      <c r="K34" s="210"/>
      <c r="L34" s="211"/>
      <c r="M34" s="32"/>
      <c r="N34" s="127"/>
    </row>
    <row r="35" spans="3:14">
      <c r="C35" s="125"/>
      <c r="D35" s="209" t="s">
        <v>133</v>
      </c>
      <c r="E35" s="209"/>
      <c r="F35" s="128"/>
      <c r="G35" s="209" t="s">
        <v>134</v>
      </c>
      <c r="H35" s="209"/>
      <c r="I35" s="212"/>
      <c r="J35" s="212"/>
      <c r="K35" s="212"/>
      <c r="L35" s="212"/>
      <c r="M35" s="140"/>
      <c r="N35" s="32"/>
    </row>
    <row r="36" spans="3:14">
      <c r="C36" s="34"/>
      <c r="D36" s="35"/>
      <c r="E36" s="35"/>
      <c r="F36" s="35"/>
      <c r="G36" s="35"/>
      <c r="H36" s="35"/>
      <c r="I36" s="35"/>
      <c r="J36" s="104"/>
      <c r="K36" s="109"/>
      <c r="L36" s="109"/>
      <c r="M36" s="141"/>
      <c r="N36" s="32"/>
    </row>
    <row r="37" spans="3:14">
      <c r="C37" s="178" t="s">
        <v>140</v>
      </c>
      <c r="D37" s="179"/>
      <c r="E37" s="179"/>
      <c r="F37" s="179"/>
      <c r="G37" s="179"/>
      <c r="H37" s="179"/>
      <c r="I37" s="179"/>
      <c r="J37" s="180"/>
      <c r="K37" s="181"/>
      <c r="L37" s="181"/>
      <c r="M37" s="182"/>
      <c r="N37" s="37"/>
    </row>
    <row r="38" spans="3:14">
      <c r="C38" s="27"/>
      <c r="D38" s="29"/>
      <c r="E38" s="29"/>
      <c r="F38" s="29"/>
      <c r="G38" s="29"/>
      <c r="H38" s="29"/>
      <c r="I38" s="29"/>
      <c r="J38" s="4"/>
      <c r="K38" s="145"/>
      <c r="L38" s="145"/>
      <c r="M38" s="172"/>
      <c r="N38" s="29"/>
    </row>
    <row r="39" spans="3:14">
      <c r="C39" s="42"/>
      <c r="D39" s="37"/>
      <c r="E39" s="37"/>
      <c r="F39" s="37"/>
      <c r="G39" s="37"/>
      <c r="H39" s="37"/>
      <c r="I39" s="37"/>
      <c r="J39" s="71"/>
      <c r="K39" s="130"/>
      <c r="L39" s="130"/>
      <c r="M39" s="171"/>
      <c r="N39" s="29"/>
    </row>
    <row r="40" spans="3:14">
      <c r="C40" s="173"/>
      <c r="D40" s="38"/>
      <c r="E40" s="38"/>
      <c r="F40" s="38"/>
      <c r="G40" s="38"/>
      <c r="H40" s="38"/>
      <c r="I40" s="38"/>
      <c r="J40" s="174"/>
      <c r="K40" s="175"/>
      <c r="L40" s="175"/>
      <c r="M40" s="176"/>
      <c r="N40" s="29"/>
    </row>
    <row r="41" spans="3:14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3:14">
      <c r="C42" s="208" t="s">
        <v>141</v>
      </c>
      <c r="D42" s="208"/>
      <c r="E42" s="29"/>
      <c r="F42" s="29"/>
      <c r="G42" s="29"/>
      <c r="H42" s="29"/>
      <c r="I42" s="29" t="s">
        <v>2</v>
      </c>
      <c r="J42" s="29"/>
      <c r="K42" s="29"/>
      <c r="L42" s="29"/>
      <c r="M42" s="29"/>
      <c r="N42" s="29"/>
    </row>
    <row r="43" spans="3:14">
      <c r="C43" s="213"/>
      <c r="D43" s="213"/>
      <c r="E43" s="213"/>
      <c r="F43" s="213"/>
      <c r="G43" s="213"/>
      <c r="H43" s="145"/>
      <c r="J43" s="207"/>
      <c r="K43" s="208"/>
      <c r="L43" s="208"/>
      <c r="M43" s="208"/>
      <c r="N43" s="208"/>
    </row>
    <row r="44" spans="3:14">
      <c r="C44" s="37"/>
      <c r="D44" s="130"/>
      <c r="E44" s="130"/>
      <c r="F44" s="130"/>
      <c r="G44" s="130"/>
      <c r="H44" s="130"/>
      <c r="I44" s="37"/>
      <c r="J44" s="131"/>
      <c r="K44" s="130"/>
      <c r="L44" s="130"/>
      <c r="M44" s="130"/>
      <c r="N44" s="113"/>
    </row>
    <row r="45" spans="3:14">
      <c r="C45" s="29"/>
      <c r="D45" s="145"/>
      <c r="E45" s="145"/>
      <c r="F45" s="145"/>
      <c r="G45" s="145"/>
      <c r="H45" s="145"/>
      <c r="I45" s="145"/>
      <c r="J45" s="146"/>
      <c r="K45" s="146"/>
      <c r="L45" s="145"/>
      <c r="M45" s="145"/>
      <c r="N45" s="145"/>
    </row>
    <row r="46" spans="3:14">
      <c r="C46" s="42"/>
      <c r="D46" s="37"/>
      <c r="E46" s="37"/>
      <c r="F46" s="37"/>
      <c r="G46" s="37"/>
      <c r="H46" s="37"/>
      <c r="I46" s="37"/>
      <c r="J46" s="37"/>
      <c r="K46" s="37"/>
      <c r="L46" s="37"/>
      <c r="M46" s="41"/>
      <c r="N46" s="4"/>
    </row>
    <row r="47" spans="3:14">
      <c r="C47" s="27" t="s">
        <v>102</v>
      </c>
      <c r="D47" s="29"/>
      <c r="E47" s="29"/>
      <c r="F47" s="29"/>
      <c r="G47" s="29"/>
      <c r="H47" s="29"/>
      <c r="I47" s="29"/>
      <c r="J47" s="29"/>
      <c r="K47" s="29"/>
      <c r="L47" s="29"/>
      <c r="M47" s="127"/>
      <c r="N47" s="29"/>
    </row>
    <row r="48" spans="3:14">
      <c r="C48" s="34"/>
      <c r="D48" s="104"/>
      <c r="E48" s="106"/>
      <c r="F48" s="35"/>
      <c r="G48" s="29"/>
      <c r="H48" s="35"/>
      <c r="I48" s="35"/>
      <c r="J48" s="35"/>
      <c r="K48" s="35"/>
      <c r="L48" s="104"/>
      <c r="M48" s="32"/>
    </row>
    <row r="49" spans="3:13">
      <c r="C49" s="103" t="s">
        <v>135</v>
      </c>
      <c r="D49" s="104"/>
      <c r="E49" s="104"/>
      <c r="F49" s="107" t="s">
        <v>2</v>
      </c>
      <c r="G49" s="104"/>
      <c r="H49" s="104" t="s">
        <v>101</v>
      </c>
      <c r="I49" s="104"/>
      <c r="J49" s="104"/>
      <c r="K49" s="104"/>
      <c r="L49" s="107" t="s">
        <v>2</v>
      </c>
      <c r="M49" s="105"/>
    </row>
    <row r="50" spans="3:13">
      <c r="C50" s="129" t="s">
        <v>89</v>
      </c>
    </row>
  </sheetData>
  <mergeCells count="62">
    <mergeCell ref="D10:E10"/>
    <mergeCell ref="J10:L10"/>
    <mergeCell ref="J11:L11"/>
    <mergeCell ref="J12:M12"/>
    <mergeCell ref="C5:I5"/>
    <mergeCell ref="E6:I6"/>
    <mergeCell ref="J6:L6"/>
    <mergeCell ref="C7:D7"/>
    <mergeCell ref="E7:I7"/>
    <mergeCell ref="C8:I8"/>
    <mergeCell ref="J8:L8"/>
    <mergeCell ref="G23:H23"/>
    <mergeCell ref="I23:J23"/>
    <mergeCell ref="K23:L23"/>
    <mergeCell ref="G9:H9"/>
    <mergeCell ref="J9:L9"/>
    <mergeCell ref="J13:M13"/>
    <mergeCell ref="I16:J16"/>
    <mergeCell ref="I17:J17"/>
    <mergeCell ref="I18:J18"/>
    <mergeCell ref="I19:J19"/>
    <mergeCell ref="G24:H24"/>
    <mergeCell ref="I24:J24"/>
    <mergeCell ref="K24:L24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G30:H30"/>
    <mergeCell ref="I30:J30"/>
    <mergeCell ref="K30:L30"/>
    <mergeCell ref="G31:H31"/>
    <mergeCell ref="I31:J31"/>
    <mergeCell ref="K31:L31"/>
    <mergeCell ref="G32:H32"/>
    <mergeCell ref="I32:J32"/>
    <mergeCell ref="K32:L32"/>
    <mergeCell ref="G33:H33"/>
    <mergeCell ref="I33:J33"/>
    <mergeCell ref="K33:L33"/>
    <mergeCell ref="J43:N43"/>
    <mergeCell ref="D34:E34"/>
    <mergeCell ref="G34:H34"/>
    <mergeCell ref="I34:J34"/>
    <mergeCell ref="K34:L34"/>
    <mergeCell ref="D35:E35"/>
    <mergeCell ref="G35:H35"/>
    <mergeCell ref="I35:J35"/>
    <mergeCell ref="K35:L35"/>
    <mergeCell ref="C42:D42"/>
    <mergeCell ref="C43:G43"/>
  </mergeCells>
  <pageMargins left="0" right="0" top="0" bottom="0" header="0.5" footer="0.5"/>
  <pageSetup orientation="portrait" horizontalDpi="1200" verticalDpi="1200" r:id="rId1"/>
  <headerFooter scaleWithDoc="0"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295275</xdr:colOff>
                    <xdr:row>21</xdr:row>
                    <xdr:rowOff>200025</xdr:rowOff>
                  </from>
                  <to>
                    <xdr:col>3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295275</xdr:colOff>
                    <xdr:row>24</xdr:row>
                    <xdr:rowOff>9525</xdr:rowOff>
                  </from>
                  <to>
                    <xdr:col>3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295275</xdr:colOff>
                    <xdr:row>24</xdr:row>
                    <xdr:rowOff>9525</xdr:rowOff>
                  </from>
                  <to>
                    <xdr:col>3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295275</xdr:colOff>
                    <xdr:row>26</xdr:row>
                    <xdr:rowOff>9525</xdr:rowOff>
                  </from>
                  <to>
                    <xdr:col>3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295275</xdr:colOff>
                    <xdr:row>29</xdr:row>
                    <xdr:rowOff>9525</xdr:rowOff>
                  </from>
                  <to>
                    <xdr:col>3</xdr:col>
                    <xdr:colOff>57150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295275</xdr:colOff>
                    <xdr:row>32</xdr:row>
                    <xdr:rowOff>9525</xdr:rowOff>
                  </from>
                  <to>
                    <xdr:col>3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32</xdr:row>
                    <xdr:rowOff>9525</xdr:rowOff>
                  </from>
                  <to>
                    <xdr:col>3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295275</xdr:colOff>
                    <xdr:row>31</xdr:row>
                    <xdr:rowOff>9525</xdr:rowOff>
                  </from>
                  <to>
                    <xdr:col>3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295275</xdr:colOff>
                    <xdr:row>31</xdr:row>
                    <xdr:rowOff>9525</xdr:rowOff>
                  </from>
                  <to>
                    <xdr:col>3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295275</xdr:colOff>
                    <xdr:row>31</xdr:row>
                    <xdr:rowOff>9525</xdr:rowOff>
                  </from>
                  <to>
                    <xdr:col>3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295275</xdr:colOff>
                    <xdr:row>28</xdr:row>
                    <xdr:rowOff>9525</xdr:rowOff>
                  </from>
                  <to>
                    <xdr:col>3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295275</xdr:colOff>
                    <xdr:row>28</xdr:row>
                    <xdr:rowOff>9525</xdr:rowOff>
                  </from>
                  <to>
                    <xdr:col>3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295275</xdr:colOff>
                    <xdr:row>24</xdr:row>
                    <xdr:rowOff>9525</xdr:rowOff>
                  </from>
                  <to>
                    <xdr:col>3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</xdr:col>
                    <xdr:colOff>295275</xdr:colOff>
                    <xdr:row>26</xdr:row>
                    <xdr:rowOff>9525</xdr:rowOff>
                  </from>
                  <to>
                    <xdr:col>3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295275</xdr:colOff>
                    <xdr:row>23</xdr:row>
                    <xdr:rowOff>0</xdr:rowOff>
                  </from>
                  <to>
                    <xdr:col>3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</xdr:col>
                    <xdr:colOff>295275</xdr:colOff>
                    <xdr:row>25</xdr:row>
                    <xdr:rowOff>0</xdr:rowOff>
                  </from>
                  <to>
                    <xdr:col>3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</xdr:col>
                    <xdr:colOff>295275</xdr:colOff>
                    <xdr:row>27</xdr:row>
                    <xdr:rowOff>0</xdr:rowOff>
                  </from>
                  <to>
                    <xdr:col>3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</xdr:col>
                    <xdr:colOff>295275</xdr:colOff>
                    <xdr:row>30</xdr:row>
                    <xdr:rowOff>0</xdr:rowOff>
                  </from>
                  <to>
                    <xdr:col>3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</xdr:col>
                    <xdr:colOff>295275</xdr:colOff>
                    <xdr:row>33</xdr:row>
                    <xdr:rowOff>0</xdr:rowOff>
                  </from>
                  <to>
                    <xdr:col>3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</xdr:col>
                    <xdr:colOff>295275</xdr:colOff>
                    <xdr:row>33</xdr:row>
                    <xdr:rowOff>9525</xdr:rowOff>
                  </from>
                  <to>
                    <xdr:col>3</xdr:col>
                    <xdr:colOff>57150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</xdr:col>
                    <xdr:colOff>295275</xdr:colOff>
                    <xdr:row>33</xdr:row>
                    <xdr:rowOff>9525</xdr:rowOff>
                  </from>
                  <to>
                    <xdr:col>3</xdr:col>
                    <xdr:colOff>57150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</xdr:col>
                    <xdr:colOff>295275</xdr:colOff>
                    <xdr:row>34</xdr:row>
                    <xdr:rowOff>0</xdr:rowOff>
                  </from>
                  <to>
                    <xdr:col>3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295275</xdr:colOff>
                    <xdr:row>34</xdr:row>
                    <xdr:rowOff>9525</xdr:rowOff>
                  </from>
                  <to>
                    <xdr:col>3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</xdr:col>
                    <xdr:colOff>295275</xdr:colOff>
                    <xdr:row>34</xdr:row>
                    <xdr:rowOff>9525</xdr:rowOff>
                  </from>
                  <to>
                    <xdr:col>3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24"/>
  <sheetViews>
    <sheetView showZeros="0" showRuler="0" view="pageLayout" zoomScaleNormal="100" workbookViewId="0">
      <selection activeCell="A15" sqref="A15"/>
    </sheetView>
  </sheetViews>
  <sheetFormatPr defaultRowHeight="15"/>
  <cols>
    <col min="1" max="1" width="30.42578125" customWidth="1"/>
    <col min="2" max="3" width="11.7109375" customWidth="1"/>
    <col min="4" max="4" width="17.5703125" customWidth="1"/>
    <col min="5" max="5" width="16.28515625" customWidth="1"/>
    <col min="6" max="6" width="16.85546875" customWidth="1"/>
  </cols>
  <sheetData>
    <row r="1" spans="1:6" ht="18.75">
      <c r="A1" s="240" t="s">
        <v>96</v>
      </c>
      <c r="B1" s="240"/>
      <c r="C1" s="240"/>
      <c r="D1" s="240"/>
      <c r="E1" s="240"/>
      <c r="F1" s="20"/>
    </row>
    <row r="2" spans="1:6">
      <c r="A2" s="8" t="s">
        <v>0</v>
      </c>
      <c r="B2" s="190">
        <f>'Cost Estimate FM-103'!$B$2</f>
        <v>0</v>
      </c>
      <c r="C2" s="190"/>
      <c r="D2" s="190"/>
      <c r="E2" s="190"/>
    </row>
    <row r="3" spans="1:6">
      <c r="A3" s="8" t="s">
        <v>1</v>
      </c>
      <c r="B3" s="190"/>
      <c r="C3" s="190"/>
      <c r="D3" s="190"/>
    </row>
    <row r="4" spans="1:6">
      <c r="A4" s="8" t="s">
        <v>97</v>
      </c>
      <c r="B4" s="166" t="str">
        <f>'Cost Estimate FM-103'!$B$4</f>
        <v>R</v>
      </c>
      <c r="C4" s="19"/>
      <c r="D4" s="8" t="s">
        <v>2</v>
      </c>
      <c r="E4" s="6"/>
    </row>
    <row r="5" spans="1:6">
      <c r="A5" s="8" t="s">
        <v>3</v>
      </c>
      <c r="B5" s="190"/>
      <c r="C5" s="190"/>
      <c r="D5" s="190"/>
      <c r="E5" s="47"/>
      <c r="F5" s="19"/>
    </row>
    <row r="6" spans="1:6">
      <c r="B6" s="213"/>
      <c r="C6" s="213"/>
      <c r="D6" s="213"/>
      <c r="E6" s="48"/>
      <c r="F6" s="19"/>
    </row>
    <row r="7" spans="1:6">
      <c r="A7" s="7" t="s">
        <v>5</v>
      </c>
      <c r="B7" s="7" t="s">
        <v>6</v>
      </c>
      <c r="C7" s="7" t="s">
        <v>9</v>
      </c>
      <c r="D7" s="7" t="s">
        <v>7</v>
      </c>
      <c r="E7" s="7" t="s">
        <v>8</v>
      </c>
      <c r="F7" s="19"/>
    </row>
    <row r="8" spans="1:6">
      <c r="A8" s="2"/>
      <c r="B8" s="2"/>
      <c r="C8" s="18"/>
      <c r="D8" s="78"/>
      <c r="E8" s="13"/>
      <c r="F8" s="5"/>
    </row>
    <row r="9" spans="1:6">
      <c r="A9" s="3"/>
      <c r="B9" s="3"/>
      <c r="C9" s="16"/>
      <c r="D9" s="23"/>
      <c r="E9" s="14"/>
      <c r="F9" s="4"/>
    </row>
    <row r="10" spans="1:6">
      <c r="A10" s="3" t="s">
        <v>10</v>
      </c>
      <c r="B10" s="3"/>
      <c r="C10" s="16"/>
      <c r="D10" s="23"/>
      <c r="E10" s="14"/>
      <c r="F10" s="4"/>
    </row>
    <row r="11" spans="1:6">
      <c r="A11" s="3" t="s">
        <v>12</v>
      </c>
      <c r="B11" s="3"/>
      <c r="C11" s="16"/>
      <c r="D11" s="23"/>
      <c r="E11" s="14"/>
      <c r="F11" s="4"/>
    </row>
    <row r="12" spans="1:6">
      <c r="A12" s="3" t="s">
        <v>13</v>
      </c>
      <c r="B12" s="3"/>
      <c r="C12" s="16"/>
      <c r="D12" s="23"/>
      <c r="E12" s="14"/>
      <c r="F12" s="4"/>
    </row>
    <row r="13" spans="1:6">
      <c r="A13" s="11" t="s">
        <v>17</v>
      </c>
      <c r="B13" s="11"/>
      <c r="C13" s="17"/>
      <c r="D13" s="15"/>
      <c r="E13" s="15">
        <f>SUM(E8:E8)</f>
        <v>0</v>
      </c>
      <c r="F13" s="4"/>
    </row>
    <row r="14" spans="1:6">
      <c r="A14" s="21" t="s">
        <v>18</v>
      </c>
      <c r="B14" s="3"/>
      <c r="C14" s="16"/>
      <c r="D14" s="23"/>
      <c r="E14" s="14">
        <f>$E$22</f>
        <v>0</v>
      </c>
    </row>
    <row r="15" spans="1:6">
      <c r="A15" s="21" t="s">
        <v>24</v>
      </c>
      <c r="B15" s="84"/>
      <c r="C15" s="16"/>
      <c r="D15" s="23"/>
      <c r="E15" s="14"/>
    </row>
    <row r="16" spans="1:6">
      <c r="A16" s="3" t="s">
        <v>23</v>
      </c>
      <c r="B16" s="83"/>
      <c r="C16" s="3"/>
      <c r="D16" s="79"/>
      <c r="E16" s="14"/>
      <c r="F16" s="4"/>
    </row>
    <row r="17" spans="1:6">
      <c r="A17" s="3" t="s">
        <v>19</v>
      </c>
      <c r="B17" s="3"/>
      <c r="C17" s="3"/>
      <c r="D17" s="80"/>
      <c r="E17" s="22"/>
      <c r="F17" s="4"/>
    </row>
    <row r="18" spans="1:6" ht="15.75">
      <c r="A18" s="10" t="s">
        <v>20</v>
      </c>
      <c r="B18" s="3"/>
      <c r="C18" s="3"/>
      <c r="D18" s="23">
        <f>IF(B18="Yes", IF(D14&gt;1999,D14*0.05,IF(D14&gt;999,100,50)),0)</f>
        <v>0</v>
      </c>
      <c r="E18" s="14">
        <f>$E$14*0.05</f>
        <v>0</v>
      </c>
      <c r="F18" s="4"/>
    </row>
    <row r="19" spans="1:6" ht="15.75">
      <c r="A19" s="10" t="s">
        <v>21</v>
      </c>
      <c r="B19" s="3" t="s">
        <v>22</v>
      </c>
      <c r="C19" s="3"/>
      <c r="D19" s="23"/>
      <c r="E19" s="14">
        <f>IF(B19="Yes",ROUNDUP(((E13+E14)*0.075),0),0)</f>
        <v>0</v>
      </c>
      <c r="F19" s="4"/>
    </row>
    <row r="20" spans="1:6">
      <c r="A20" s="4"/>
      <c r="B20" s="4"/>
      <c r="C20" s="4"/>
      <c r="D20" s="4"/>
      <c r="E20" s="44"/>
    </row>
    <row r="21" spans="1:6" ht="16.5" thickBot="1">
      <c r="A21" s="5" t="s">
        <v>14</v>
      </c>
      <c r="B21" s="4"/>
      <c r="C21" s="4"/>
      <c r="D21" s="76"/>
    </row>
    <row r="22" spans="1:6" ht="16.5" thickBot="1">
      <c r="A22" s="5" t="s">
        <v>15</v>
      </c>
      <c r="B22" s="4"/>
      <c r="C22" s="4"/>
      <c r="D22" s="4" t="s">
        <v>46</v>
      </c>
      <c r="E22" s="81"/>
    </row>
    <row r="23" spans="1:6">
      <c r="A23" s="74" t="s">
        <v>85</v>
      </c>
      <c r="B23" s="4"/>
      <c r="C23" s="4"/>
      <c r="D23" s="4"/>
      <c r="E23" s="4"/>
    </row>
    <row r="24" spans="1:6">
      <c r="D24" t="s">
        <v>99</v>
      </c>
      <c r="E24" s="82"/>
    </row>
  </sheetData>
  <mergeCells count="5">
    <mergeCell ref="A1:E1"/>
    <mergeCell ref="B2:E2"/>
    <mergeCell ref="B3:D3"/>
    <mergeCell ref="B5:D5"/>
    <mergeCell ref="B6:D6"/>
  </mergeCells>
  <conditionalFormatting sqref="B18:B19">
    <cfRule type="cellIs" dxfId="2" priority="3" operator="equal">
      <formula>"none"</formula>
    </cfRule>
  </conditionalFormatting>
  <conditionalFormatting sqref="B10:B12 B16">
    <cfRule type="cellIs" dxfId="1" priority="2" operator="lessThan">
      <formula>1</formula>
    </cfRule>
  </conditionalFormatting>
  <conditionalFormatting sqref="B15">
    <cfRule type="cellIs" dxfId="0" priority="1" operator="lessThan">
      <formula>0.001</formula>
    </cfRule>
  </conditionalFormatting>
  <dataValidations disablePrompts="1" count="2">
    <dataValidation type="decimal" allowBlank="1" showInputMessage="1" showErrorMessage="1" sqref="B15">
      <formula1>0</formula1>
      <formula2>100</formula2>
    </dataValidation>
    <dataValidation type="list" allowBlank="1" showInputMessage="1" showErrorMessage="1" sqref="B19">
      <formula1>"Yes,No"</formula1>
    </dataValidation>
  </dataValidations>
  <printOptions horizontalCentered="1"/>
  <pageMargins left="0.25" right="0.25" top="0.75" bottom="0.5" header="0.3" footer="0.3"/>
  <pageSetup orientation="portrait" r:id="rId1"/>
  <headerFooter scaleWithDoc="0">
    <oddHeader>&amp;R&amp;7WMU- FC Business Operations</oddHeader>
    <oddFooter>&amp;C&amp;8&amp;A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Cost Estimate FM-103</vt:lpstr>
      <vt:lpstr>Customer Project Authorization</vt:lpstr>
      <vt:lpstr>Cost Estimate Rev1 FM-103.1</vt:lpstr>
      <vt:lpstr>Cost Estimate Rev2 FM-103.2</vt:lpstr>
      <vt:lpstr>Customer Project Scope Change</vt:lpstr>
      <vt:lpstr>Project Close Out FM-104</vt:lpstr>
      <vt:lpstr>Reverse</vt:lpstr>
    </vt:vector>
  </TitlesOfParts>
  <Company>Western Michigan University Physical Plant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Sheppard</dc:creator>
  <cp:lastModifiedBy>Marlies Hagge</cp:lastModifiedBy>
  <cp:lastPrinted>2013-11-26T16:05:55Z</cp:lastPrinted>
  <dcterms:created xsi:type="dcterms:W3CDTF">2010-01-14T19:25:00Z</dcterms:created>
  <dcterms:modified xsi:type="dcterms:W3CDTF">2015-10-26T16:12:51Z</dcterms:modified>
</cp:coreProperties>
</file>